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Customer Documents\1. Assay-related\CALCULATION SHEETS WWW\"/>
    </mc:Choice>
  </mc:AlternateContent>
  <xr:revisionPtr revIDLastSave="0" documentId="13_ncr:1_{3D55ECE1-BDBD-483D-9C81-940C76D844DD}" xr6:coauthVersionLast="47" xr6:coauthVersionMax="47" xr10:uidLastSave="{00000000-0000-0000-0000-000000000000}"/>
  <bookViews>
    <workbookView xWindow="-120" yWindow="-120" windowWidth="29040" windowHeight="15840" xr2:uid="{00000000-000D-0000-FFFF-FFFF00000000}"/>
  </bookViews>
  <sheets>
    <sheet name="PTK Assay Biol repl 12 lysates" sheetId="5" r:id="rId1"/>
    <sheet name="PTK Assay Tech repl 04 lysates" sheetId="7" r:id="rId2"/>
  </sheets>
  <calcPr calcId="181029" concurrentCalc="0"/>
</workbook>
</file>

<file path=xl/calcChain.xml><?xml version="1.0" encoding="utf-8"?>
<calcChain xmlns="http://schemas.openxmlformats.org/spreadsheetml/2006/main">
  <c r="D71" i="7" l="1"/>
  <c r="D72" i="7"/>
  <c r="G62" i="7"/>
  <c r="H76" i="7"/>
  <c r="D76" i="7"/>
  <c r="H69" i="7"/>
  <c r="D69" i="7"/>
  <c r="B46" i="5"/>
  <c r="X76" i="5"/>
  <c r="B45" i="5"/>
  <c r="X69" i="5"/>
  <c r="B44" i="5"/>
  <c r="T76" i="5"/>
  <c r="B43" i="5"/>
  <c r="T69" i="5"/>
  <c r="B42" i="5"/>
  <c r="P76" i="5"/>
  <c r="B41" i="5"/>
  <c r="P69" i="5"/>
  <c r="B40" i="5"/>
  <c r="L76" i="5"/>
  <c r="B39" i="5"/>
  <c r="L69" i="5"/>
  <c r="B38" i="5"/>
  <c r="H76" i="5"/>
  <c r="B37" i="5"/>
  <c r="H69" i="5"/>
  <c r="B36" i="5"/>
  <c r="D76" i="5"/>
  <c r="B35" i="5"/>
  <c r="D69" i="5"/>
  <c r="C36" i="5"/>
  <c r="C37" i="5"/>
  <c r="C38" i="5"/>
  <c r="C39" i="5"/>
  <c r="C40" i="5"/>
  <c r="C41" i="5"/>
  <c r="C42" i="5"/>
  <c r="C43" i="5"/>
  <c r="C44" i="5"/>
  <c r="C45" i="5"/>
  <c r="C46" i="5"/>
  <c r="C35" i="5"/>
  <c r="C62" i="5"/>
  <c r="C72" i="5"/>
  <c r="D71" i="5"/>
  <c r="D72" i="5"/>
  <c r="G62" i="5"/>
  <c r="E18" i="5"/>
  <c r="E19" i="5"/>
  <c r="E20" i="5"/>
  <c r="E21" i="5"/>
  <c r="E22" i="5"/>
  <c r="E23" i="5"/>
  <c r="E24" i="5"/>
  <c r="E25" i="5"/>
  <c r="E26" i="5"/>
  <c r="E27" i="5"/>
  <c r="E28" i="5"/>
  <c r="E29" i="5"/>
  <c r="E19" i="7"/>
  <c r="E20" i="7"/>
  <c r="E21" i="7"/>
  <c r="E18" i="7"/>
  <c r="G80" i="7"/>
  <c r="C80" i="7"/>
  <c r="G73" i="7"/>
  <c r="C73" i="7"/>
  <c r="C62" i="7"/>
  <c r="C55" i="7"/>
  <c r="D55" i="7"/>
  <c r="D60" i="7"/>
  <c r="D59" i="7"/>
  <c r="D56" i="7"/>
  <c r="D61" i="7"/>
  <c r="L38" i="7"/>
  <c r="C38" i="7"/>
  <c r="L37" i="7"/>
  <c r="D37" i="7"/>
  <c r="F37" i="7"/>
  <c r="C37" i="7"/>
  <c r="L36" i="7"/>
  <c r="C36" i="7"/>
  <c r="L35" i="7"/>
  <c r="D35" i="7"/>
  <c r="F35" i="7"/>
  <c r="C35" i="7"/>
  <c r="D38" i="7"/>
  <c r="F38" i="7"/>
  <c r="D36" i="7"/>
  <c r="F36" i="7"/>
  <c r="D80" i="7"/>
  <c r="H80" i="7"/>
  <c r="D73" i="7"/>
  <c r="H73" i="7"/>
  <c r="D78" i="7"/>
  <c r="G38" i="7"/>
  <c r="K38" i="7"/>
  <c r="J38" i="7"/>
  <c r="M38" i="7"/>
  <c r="J35" i="7"/>
  <c r="G35" i="7"/>
  <c r="K35" i="7"/>
  <c r="J36" i="7"/>
  <c r="M36" i="7"/>
  <c r="G36" i="7"/>
  <c r="K36" i="7"/>
  <c r="J37" i="7"/>
  <c r="M37" i="7"/>
  <c r="G37" i="7"/>
  <c r="K37" i="7"/>
  <c r="D62" i="7"/>
  <c r="G72" i="7"/>
  <c r="G79" i="7"/>
  <c r="H78" i="7"/>
  <c r="D57" i="7"/>
  <c r="H71" i="7"/>
  <c r="D58" i="7"/>
  <c r="C72" i="7"/>
  <c r="C79" i="7"/>
  <c r="L36" i="5"/>
  <c r="L37" i="5"/>
  <c r="L38" i="5"/>
  <c r="L39" i="5"/>
  <c r="L40" i="5"/>
  <c r="L41" i="5"/>
  <c r="L42" i="5"/>
  <c r="L43" i="5"/>
  <c r="L44" i="5"/>
  <c r="L45" i="5"/>
  <c r="L46" i="5"/>
  <c r="L35" i="5"/>
  <c r="M35" i="7"/>
  <c r="H79" i="7"/>
  <c r="H81" i="7"/>
  <c r="G81" i="7"/>
  <c r="C81" i="7"/>
  <c r="D79" i="7"/>
  <c r="D81" i="7"/>
  <c r="G74" i="7"/>
  <c r="H72" i="7"/>
  <c r="H74" i="7"/>
  <c r="C74" i="7"/>
  <c r="D74" i="7"/>
  <c r="C80" i="5"/>
  <c r="W80" i="5"/>
  <c r="S80" i="5"/>
  <c r="O80" i="5"/>
  <c r="K80" i="5"/>
  <c r="G80" i="5"/>
  <c r="D78" i="5"/>
  <c r="X78" i="5"/>
  <c r="T78" i="5"/>
  <c r="P78" i="5"/>
  <c r="L78" i="5"/>
  <c r="H78" i="5"/>
  <c r="W73" i="5"/>
  <c r="S73" i="5"/>
  <c r="O73" i="5"/>
  <c r="K73" i="5"/>
  <c r="G73" i="5"/>
  <c r="C73" i="5"/>
  <c r="X71" i="5"/>
  <c r="T71" i="5"/>
  <c r="P71" i="5"/>
  <c r="L71" i="5"/>
  <c r="H71" i="5"/>
  <c r="D46" i="5"/>
  <c r="F46" i="5"/>
  <c r="D45" i="5"/>
  <c r="F45" i="5"/>
  <c r="D44" i="5"/>
  <c r="F44" i="5"/>
  <c r="D43" i="5"/>
  <c r="F43" i="5"/>
  <c r="D42" i="5"/>
  <c r="F42" i="5"/>
  <c r="D41" i="5"/>
  <c r="F41" i="5"/>
  <c r="D40" i="5"/>
  <c r="F40" i="5"/>
  <c r="D39" i="5"/>
  <c r="F39" i="5"/>
  <c r="D38" i="5"/>
  <c r="F38" i="5"/>
  <c r="D37" i="5"/>
  <c r="F37" i="5"/>
  <c r="D36" i="5"/>
  <c r="F36" i="5"/>
  <c r="D35" i="5"/>
  <c r="F35" i="5"/>
  <c r="G35" i="5"/>
  <c r="K35" i="5"/>
  <c r="D56" i="5"/>
  <c r="D57" i="5"/>
  <c r="D60" i="5"/>
  <c r="D58" i="5"/>
  <c r="D61" i="5"/>
  <c r="D59" i="5"/>
  <c r="O79" i="5"/>
  <c r="T73" i="5"/>
  <c r="T80" i="5"/>
  <c r="D73" i="5"/>
  <c r="H73" i="5"/>
  <c r="X73" i="5"/>
  <c r="J38" i="5"/>
  <c r="M38" i="5"/>
  <c r="G38" i="5"/>
  <c r="K38" i="5"/>
  <c r="J39" i="5"/>
  <c r="M39" i="5"/>
  <c r="G39" i="5"/>
  <c r="K39" i="5"/>
  <c r="J43" i="5"/>
  <c r="M43" i="5"/>
  <c r="G43" i="5"/>
  <c r="K43" i="5"/>
  <c r="J36" i="5"/>
  <c r="M36" i="5"/>
  <c r="G36" i="5"/>
  <c r="K36" i="5"/>
  <c r="J40" i="5"/>
  <c r="M40" i="5"/>
  <c r="G40" i="5"/>
  <c r="K40" i="5"/>
  <c r="J44" i="5"/>
  <c r="M44" i="5"/>
  <c r="G44" i="5"/>
  <c r="K44" i="5"/>
  <c r="G79" i="5"/>
  <c r="H79" i="5"/>
  <c r="J45" i="5"/>
  <c r="M45" i="5"/>
  <c r="G45" i="5"/>
  <c r="K45" i="5"/>
  <c r="J41" i="5"/>
  <c r="M41" i="5"/>
  <c r="G41" i="5"/>
  <c r="K41" i="5"/>
  <c r="J42" i="5"/>
  <c r="M42" i="5"/>
  <c r="G42" i="5"/>
  <c r="K42" i="5"/>
  <c r="J46" i="5"/>
  <c r="M46" i="5"/>
  <c r="G46" i="5"/>
  <c r="K46" i="5"/>
  <c r="L80" i="5"/>
  <c r="J37" i="5"/>
  <c r="G37" i="5"/>
  <c r="K37" i="5"/>
  <c r="J35" i="5"/>
  <c r="M35" i="5"/>
  <c r="L73" i="5"/>
  <c r="P73" i="5"/>
  <c r="H80" i="5"/>
  <c r="P80" i="5"/>
  <c r="X80" i="5"/>
  <c r="D80" i="5"/>
  <c r="P79" i="5"/>
  <c r="O81" i="5"/>
  <c r="C79" i="5"/>
  <c r="W72" i="5"/>
  <c r="O72" i="5"/>
  <c r="G72" i="5"/>
  <c r="C55" i="5"/>
  <c r="D55" i="5"/>
  <c r="S79" i="5"/>
  <c r="K79" i="5"/>
  <c r="K72" i="5"/>
  <c r="S72" i="5"/>
  <c r="D62" i="5"/>
  <c r="W79" i="5"/>
  <c r="G81" i="5"/>
  <c r="M37" i="5"/>
  <c r="H81" i="5"/>
  <c r="P81" i="5"/>
  <c r="C74" i="5"/>
  <c r="D79" i="5"/>
  <c r="D81" i="5"/>
  <c r="C81" i="5"/>
  <c r="H72" i="5"/>
  <c r="H74" i="5"/>
  <c r="G74" i="5"/>
  <c r="T72" i="5"/>
  <c r="T74" i="5"/>
  <c r="S74" i="5"/>
  <c r="K81" i="5"/>
  <c r="L79" i="5"/>
  <c r="L81" i="5"/>
  <c r="P72" i="5"/>
  <c r="P74" i="5"/>
  <c r="O74" i="5"/>
  <c r="X79" i="5"/>
  <c r="X81" i="5"/>
  <c r="W81" i="5"/>
  <c r="L72" i="5"/>
  <c r="L74" i="5"/>
  <c r="K74" i="5"/>
  <c r="T79" i="5"/>
  <c r="T81" i="5"/>
  <c r="S81" i="5"/>
  <c r="X72" i="5"/>
  <c r="X74" i="5"/>
  <c r="W74" i="5"/>
  <c r="D74" i="5"/>
</calcChain>
</file>

<file path=xl/sharedStrings.xml><?xml version="1.0" encoding="utf-8"?>
<sst xmlns="http://schemas.openxmlformats.org/spreadsheetml/2006/main" count="228" uniqueCount="80">
  <si>
    <t>This table can be used for calculating the composition of mixes for the PTK assay</t>
  </si>
  <si>
    <t>Use this TAB when you have 1 lysate per array (Biological replicates)</t>
  </si>
  <si>
    <t>Follow the steps below until the mix is ready to apply to the PamStation12.</t>
  </si>
  <si>
    <t>The Lysate dilution mix and Basic mix will be made first. Later they will be combined into the total mix.</t>
  </si>
  <si>
    <t>All ingredients and volumes that have to be pipetteted are coloured lavender!</t>
  </si>
  <si>
    <t>For proper mixing (antibodies in glycerol will sink to the bottom of the tube), pipette the mixture 5 times gently up and down.  Avoid bubble or foam formation.</t>
  </si>
  <si>
    <t>Work as fast as possible! Keep all solutions on ice.</t>
  </si>
  <si>
    <t>Keep in mind that some pipetteting losses always occur. In this calculation table, this loss is taken into account. If the amount of sample is limiting, this excess amount can be reduced.</t>
  </si>
  <si>
    <t>Do not add more than  25% M-PER in the total mix (not more than 10 ul of lysate mix per array) as this might affect the outcome.</t>
  </si>
  <si>
    <t>Step 1 : Fill in sample name and concentration</t>
  </si>
  <si>
    <t>Fill in the sample name and protein concentrations in the table below (yellow)</t>
  </si>
  <si>
    <t>name</t>
  </si>
  <si>
    <t>C (ug/ml)</t>
  </si>
  <si>
    <t>C (ug/ul)</t>
  </si>
  <si>
    <r>
      <t xml:space="preserve">Note: This Table converts ug/ml to </t>
    </r>
    <r>
      <rPr>
        <sz val="10"/>
        <color indexed="10"/>
        <rFont val="Arial"/>
        <family val="2"/>
      </rPr>
      <t>ug/ul</t>
    </r>
  </si>
  <si>
    <t>Sample name # 1</t>
  </si>
  <si>
    <t>Sample name # 2</t>
  </si>
  <si>
    <t>Sample name # 3</t>
  </si>
  <si>
    <t>Sample name # 4</t>
  </si>
  <si>
    <t>Sample name # 5</t>
  </si>
  <si>
    <t>Sample name # 6</t>
  </si>
  <si>
    <t>Sample name # 7</t>
  </si>
  <si>
    <t>Sample name # 8</t>
  </si>
  <si>
    <t>Sample name # 9</t>
  </si>
  <si>
    <t>Sample name # 10</t>
  </si>
  <si>
    <t>Sample name # 11</t>
  </si>
  <si>
    <t>Sample name # 12</t>
  </si>
  <si>
    <t>Step 2: Prepare the Lysate dilution mix</t>
  </si>
  <si>
    <t xml:space="preserve">This example is calculated for Biological replicates; ie 1  lysate per array. </t>
  </si>
  <si>
    <t xml:space="preserve">For technical replicates SEE NEXT TAB for e.g. You will have 1 lysate,  for 3 arrays. </t>
  </si>
  <si>
    <t>Sample number</t>
  </si>
  <si>
    <t>Sample name</t>
  </si>
  <si>
    <r>
      <t xml:space="preserve">Sample concentration </t>
    </r>
    <r>
      <rPr>
        <b/>
        <sz val="10"/>
        <color indexed="10"/>
        <rFont val="Arial"/>
        <family val="2"/>
      </rPr>
      <t>(ug/ul)</t>
    </r>
  </si>
  <si>
    <t>m Sample needed / array (ug)</t>
  </si>
  <si>
    <t>V Sample needed / array (ul)</t>
  </si>
  <si>
    <t>V M-PER / array (ul)</t>
  </si>
  <si>
    <t>10X inhibitors in M-PER per array (ul)</t>
  </si>
  <si>
    <t>V Sample total per array</t>
  </si>
  <si>
    <t>V Sample needed (ul)          ( X arrays)</t>
  </si>
  <si>
    <t>V M-per (ul) (X arrays)</t>
  </si>
  <si>
    <t>10X inhibitors in M-PER (x arrays)</t>
  </si>
  <si>
    <t>V Sample total / X arrays</t>
  </si>
  <si>
    <t>Step 3: Prepare the Basic mix</t>
  </si>
  <si>
    <t>Prepare basic mix</t>
  </si>
  <si>
    <t>Ingredient</t>
  </si>
  <si>
    <t>number of arrays</t>
  </si>
  <si>
    <r>
      <rPr>
        <b/>
        <sz val="10"/>
        <rFont val="Arial"/>
        <family val="2"/>
      </rPr>
      <t xml:space="preserve">*ATP: </t>
    </r>
    <r>
      <rPr>
        <sz val="10"/>
        <rFont val="Arial"/>
        <family val="2"/>
      </rPr>
      <t>Original stock conc. =100 mM. Where ATP final conc. =400uM (lysates only), On day of assay you dilute this stock 25 times so you get a 4mM solution.</t>
    </r>
  </si>
  <si>
    <t xml:space="preserve"> In the assay mix you dilute 10 x (4 ul in 40 ul) so you get the final conc 0.4mM=400 uM</t>
  </si>
  <si>
    <t>Milli Q</t>
  </si>
  <si>
    <r>
      <t xml:space="preserve">Where ATP final conc. =100uM (with </t>
    </r>
    <r>
      <rPr>
        <i/>
        <sz val="10"/>
        <rFont val="Arial"/>
        <family val="2"/>
      </rPr>
      <t>ex vivo</t>
    </r>
    <r>
      <rPr>
        <sz val="10"/>
        <rFont val="Arial"/>
        <family val="2"/>
      </rPr>
      <t xml:space="preserve"> inhibitors), On day of assay you dilute this stock 100 times so you get a 1mM solution.</t>
    </r>
  </si>
  <si>
    <t>10x PK buffer</t>
  </si>
  <si>
    <t xml:space="preserve"> In the assay mix you dilute 10 x (4 ul in 40 ul) so you get the final conc 0.1mM=100 uM</t>
  </si>
  <si>
    <t>100x BSA</t>
  </si>
  <si>
    <t>1M DTT solution</t>
  </si>
  <si>
    <t>PTK additive</t>
  </si>
  <si>
    <t>PY20</t>
  </si>
  <si>
    <t>4mM ATP *</t>
  </si>
  <si>
    <t>Total</t>
  </si>
  <si>
    <t>Step 4 : Prepare the Total mixes</t>
  </si>
  <si>
    <t>Fill in the number of arrays sample will be applied to in the red cell (in this example 10% more for pipette losses)</t>
  </si>
  <si>
    <t>Basic mix</t>
  </si>
  <si>
    <t>Lysate mix</t>
  </si>
  <si>
    <t>Total V (ul)</t>
  </si>
  <si>
    <t>This table can be used for calculating mixes for the PTK assay</t>
  </si>
  <si>
    <t>Use this TAB when you have 1 lysate on 3 arrays (Technical replicates)</t>
  </si>
  <si>
    <t xml:space="preserve">This example is calculated for Technical replicates; ie 1  lysate for 3arrays. </t>
  </si>
  <si>
    <t>For biological replicates SEE NEXT TAB for e.g. You will have 1 lysate,  for 1 array.</t>
  </si>
  <si>
    <t>V Sample needed (ul) ( X arrays)</t>
  </si>
  <si>
    <t>Sample No.</t>
  </si>
  <si>
    <t>Determine the number of arrays needed per sample and type the number into the blue cell (make 10 % more than needed in the total mix, to compensate for pipetting losses).</t>
  </si>
  <si>
    <t>Prepare total mix:</t>
  </si>
  <si>
    <t xml:space="preserve">* make sure that in Step 2, calculated lysate volumes are accurately pipettable. </t>
  </si>
  <si>
    <t xml:space="preserve">* otherwise change the Blue cell in Step 2 </t>
  </si>
  <si>
    <t>Need</t>
  </si>
  <si>
    <t xml:space="preserve">See separate calculation sheets provided: To be requested from support@pamgene.com </t>
  </si>
  <si>
    <t>Fill in the total number of arrays to prepare basic mix for in the orange cell (in this example: Total amount of basic mix needed = 4 samples x 3 arrays +10 % for pipette step 1 + 10% for pipette step 2 = 14.52 (~15).</t>
  </si>
  <si>
    <t>Fill in the desired sample protein amount (ug) per array in the pink coloured cells (PTK standard=5ug/array.</t>
  </si>
  <si>
    <t>Fill in the desired sample protein amount (ug) per array in the pink coloured cells (PTK standard=5ug/array).</t>
  </si>
  <si>
    <t>Pipettete 40 ul per array ACCORDING THE PLANNED EXPERIMENT DESIGN.</t>
  </si>
  <si>
    <t>* or pre-dilute original lysate in M-PER + 100x HALT inhibitors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</si>
</sst>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00"/>
  </numFmts>
  <fonts count="16" x14ac:knownFonts="1">
    <font>
      <sz val="10"/>
      <name val="Arial"/>
    </font>
    <font>
      <b/>
      <u/>
      <sz val="10"/>
      <name val="Arial"/>
      <family val="2"/>
    </font>
    <font>
      <b/>
      <sz val="10"/>
      <name val="Arial"/>
      <family val="2"/>
    </font>
    <font>
      <sz val="8"/>
      <name val="Arial"/>
      <family val="2"/>
    </font>
    <font>
      <sz val="10"/>
      <name val="Arial"/>
      <family val="2"/>
    </font>
    <font>
      <b/>
      <sz val="18"/>
      <name val="Arial"/>
      <family val="2"/>
    </font>
    <font>
      <b/>
      <sz val="16"/>
      <name val="Arial"/>
      <family val="2"/>
    </font>
    <font>
      <b/>
      <sz val="36"/>
      <name val="Arial"/>
      <family val="2"/>
    </font>
    <font>
      <sz val="16"/>
      <name val="Arial"/>
      <family val="2"/>
    </font>
    <font>
      <i/>
      <sz val="10"/>
      <name val="Arial"/>
      <family val="2"/>
    </font>
    <font>
      <i/>
      <sz val="16"/>
      <name val="Arial"/>
      <family val="2"/>
    </font>
    <font>
      <b/>
      <sz val="10"/>
      <color indexed="10"/>
      <name val="Arial"/>
      <family val="2"/>
    </font>
    <font>
      <sz val="10"/>
      <color indexed="10"/>
      <name val="Arial"/>
      <family val="2"/>
    </font>
    <font>
      <b/>
      <sz val="10"/>
      <color rgb="FFFF0000"/>
      <name val="Arial"/>
      <family val="2"/>
    </font>
    <font>
      <sz val="8"/>
      <color theme="0" tint="-0.499984740745262"/>
      <name val="Arial"/>
      <family val="2"/>
    </font>
    <font>
      <sz val="10"/>
      <color theme="0" tint="-0.499984740745262"/>
      <name val="Arial"/>
      <family val="2"/>
    </font>
  </fonts>
  <fills count="11">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10"/>
        <bgColor indexed="64"/>
      </patternFill>
    </fill>
    <fill>
      <patternFill patternType="solid">
        <fgColor indexed="8"/>
        <bgColor indexed="64"/>
      </patternFill>
    </fill>
    <fill>
      <patternFill patternType="solid">
        <fgColor indexed="53"/>
        <bgColor indexed="64"/>
      </patternFill>
    </fill>
    <fill>
      <patternFill patternType="solid">
        <fgColor indexed="11"/>
        <bgColor indexed="64"/>
      </patternFill>
    </fill>
    <fill>
      <patternFill patternType="solid">
        <fgColor indexed="14"/>
        <bgColor indexed="64"/>
      </patternFill>
    </fill>
    <fill>
      <patternFill patternType="solid">
        <fgColor indexed="48"/>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164" fontId="4" fillId="0" borderId="0" applyFont="0" applyFill="0" applyBorder="0" applyAlignment="0" applyProtection="0"/>
    <xf numFmtId="0" fontId="4" fillId="0" borderId="0"/>
  </cellStyleXfs>
  <cellXfs count="113">
    <xf numFmtId="0" fontId="0" fillId="0" borderId="0" xfId="0"/>
    <xf numFmtId="0" fontId="8" fillId="0" borderId="0" xfId="2" applyFont="1" applyAlignment="1">
      <alignment vertical="top"/>
    </xf>
    <xf numFmtId="0" fontId="4" fillId="0" borderId="0" xfId="2" applyAlignment="1">
      <alignment vertical="top"/>
    </xf>
    <xf numFmtId="2" fontId="4" fillId="3" borderId="1" xfId="2" applyNumberFormat="1" applyFill="1" applyBorder="1" applyAlignment="1">
      <alignment vertical="top"/>
    </xf>
    <xf numFmtId="0" fontId="10" fillId="0" borderId="0" xfId="2" applyFont="1" applyAlignment="1">
      <alignment vertical="top"/>
    </xf>
    <xf numFmtId="0" fontId="4" fillId="0" borderId="0" xfId="2" applyAlignment="1">
      <alignment horizontal="left" vertical="top"/>
    </xf>
    <xf numFmtId="0" fontId="4" fillId="5" borderId="0" xfId="2" applyFill="1" applyAlignment="1">
      <alignment vertical="top"/>
    </xf>
    <xf numFmtId="0" fontId="4" fillId="5" borderId="0" xfId="2" applyFill="1" applyAlignment="1">
      <alignment horizontal="left" vertical="top"/>
    </xf>
    <xf numFmtId="0" fontId="5" fillId="0" borderId="0" xfId="2" applyFont="1" applyAlignment="1">
      <alignment vertical="top"/>
    </xf>
    <xf numFmtId="0" fontId="4" fillId="2" borderId="0" xfId="2" applyFill="1" applyAlignment="1">
      <alignment vertical="top"/>
    </xf>
    <xf numFmtId="0" fontId="2" fillId="0" borderId="11" xfId="2" applyFont="1" applyBorder="1" applyAlignment="1">
      <alignment vertical="top"/>
    </xf>
    <xf numFmtId="0" fontId="2" fillId="0" borderId="10" xfId="0" applyFont="1" applyBorder="1" applyAlignment="1">
      <alignment vertical="top"/>
    </xf>
    <xf numFmtId="0" fontId="13" fillId="0" borderId="7" xfId="0" applyFont="1" applyBorder="1" applyAlignment="1">
      <alignment vertical="top"/>
    </xf>
    <xf numFmtId="0" fontId="3" fillId="2" borderId="6" xfId="2" applyFont="1" applyFill="1" applyBorder="1" applyAlignment="1" applyProtection="1">
      <alignment vertical="top"/>
      <protection locked="0"/>
    </xf>
    <xf numFmtId="1" fontId="0" fillId="2" borderId="1" xfId="0" applyNumberFormat="1" applyFill="1" applyBorder="1" applyAlignment="1" applyProtection="1">
      <alignment vertical="top"/>
      <protection locked="0"/>
    </xf>
    <xf numFmtId="0" fontId="0" fillId="2" borderId="5" xfId="0" applyFill="1" applyBorder="1" applyAlignment="1" applyProtection="1">
      <alignment vertical="top"/>
      <protection locked="0"/>
    </xf>
    <xf numFmtId="0" fontId="14" fillId="10" borderId="6" xfId="2" applyFont="1" applyFill="1" applyBorder="1" applyAlignment="1">
      <alignment vertical="top"/>
    </xf>
    <xf numFmtId="1" fontId="15" fillId="10" borderId="1" xfId="0" applyNumberFormat="1" applyFont="1" applyFill="1" applyBorder="1" applyAlignment="1">
      <alignment vertical="top"/>
    </xf>
    <xf numFmtId="0" fontId="15" fillId="10" borderId="5" xfId="0" applyFont="1" applyFill="1" applyBorder="1" applyAlignment="1">
      <alignment vertical="top"/>
    </xf>
    <xf numFmtId="0" fontId="14" fillId="10" borderId="9" xfId="2" applyFont="1" applyFill="1" applyBorder="1" applyAlignment="1">
      <alignment vertical="top"/>
    </xf>
    <xf numFmtId="1" fontId="15" fillId="10" borderId="8" xfId="0" applyNumberFormat="1" applyFont="1" applyFill="1" applyBorder="1" applyAlignment="1">
      <alignment vertical="top"/>
    </xf>
    <xf numFmtId="0" fontId="15" fillId="10" borderId="22" xfId="0" applyFont="1" applyFill="1" applyBorder="1" applyAlignment="1">
      <alignment vertical="top"/>
    </xf>
    <xf numFmtId="0" fontId="3" fillId="0" borderId="0" xfId="2" applyFont="1" applyAlignment="1">
      <alignment vertical="top"/>
    </xf>
    <xf numFmtId="1" fontId="4" fillId="0" borderId="0" xfId="2" applyNumberFormat="1" applyAlignment="1">
      <alignment vertical="top"/>
    </xf>
    <xf numFmtId="0" fontId="4" fillId="0" borderId="1" xfId="2" applyBorder="1" applyAlignment="1">
      <alignment vertical="top"/>
    </xf>
    <xf numFmtId="0" fontId="2" fillId="0" borderId="20" xfId="2" applyFont="1" applyBorder="1" applyAlignment="1">
      <alignment vertical="top" wrapText="1"/>
    </xf>
    <xf numFmtId="0" fontId="2" fillId="0" borderId="21" xfId="2" applyFont="1" applyBorder="1" applyAlignment="1">
      <alignment vertical="top" wrapText="1"/>
    </xf>
    <xf numFmtId="0" fontId="4" fillId="0" borderId="6" xfId="2" applyBorder="1" applyAlignment="1">
      <alignment vertical="top"/>
    </xf>
    <xf numFmtId="2" fontId="4" fillId="0" borderId="1" xfId="2" applyNumberFormat="1" applyBorder="1" applyAlignment="1">
      <alignment vertical="top"/>
    </xf>
    <xf numFmtId="0" fontId="4" fillId="8" borderId="1" xfId="2" applyFill="1" applyBorder="1" applyAlignment="1" applyProtection="1">
      <alignment vertical="top"/>
      <protection locked="0"/>
    </xf>
    <xf numFmtId="2" fontId="4" fillId="7" borderId="1" xfId="2" applyNumberFormat="1" applyFill="1" applyBorder="1" applyAlignment="1">
      <alignment vertical="top"/>
    </xf>
    <xf numFmtId="2" fontId="4" fillId="0" borderId="5" xfId="2" applyNumberFormat="1" applyBorder="1" applyAlignment="1">
      <alignment vertical="top"/>
    </xf>
    <xf numFmtId="166" fontId="4" fillId="0" borderId="1" xfId="2" applyNumberFormat="1" applyBorder="1" applyAlignment="1">
      <alignment vertical="top"/>
    </xf>
    <xf numFmtId="0" fontId="4" fillId="10" borderId="6" xfId="2" applyFill="1" applyBorder="1" applyAlignment="1">
      <alignment vertical="top"/>
    </xf>
    <xf numFmtId="0" fontId="4" fillId="10" borderId="1" xfId="2" applyFill="1" applyBorder="1" applyAlignment="1">
      <alignment vertical="top"/>
    </xf>
    <xf numFmtId="2" fontId="4" fillId="10" borderId="1" xfId="2" applyNumberFormat="1" applyFill="1" applyBorder="1" applyAlignment="1">
      <alignment vertical="top"/>
    </xf>
    <xf numFmtId="2" fontId="4" fillId="10" borderId="5" xfId="2" applyNumberFormat="1" applyFill="1" applyBorder="1" applyAlignment="1">
      <alignment vertical="top"/>
    </xf>
    <xf numFmtId="0" fontId="4" fillId="10" borderId="9" xfId="2" applyFill="1" applyBorder="1" applyAlignment="1">
      <alignment vertical="top"/>
    </xf>
    <xf numFmtId="0" fontId="4" fillId="10" borderId="8" xfId="2" applyFill="1" applyBorder="1" applyAlignment="1">
      <alignment vertical="top"/>
    </xf>
    <xf numFmtId="2" fontId="4" fillId="10" borderId="8" xfId="2" applyNumberFormat="1" applyFill="1" applyBorder="1" applyAlignment="1">
      <alignment vertical="top"/>
    </xf>
    <xf numFmtId="2" fontId="4" fillId="10" borderId="22" xfId="2" applyNumberFormat="1" applyFill="1" applyBorder="1" applyAlignment="1">
      <alignment vertical="top"/>
    </xf>
    <xf numFmtId="0" fontId="2" fillId="0" borderId="1" xfId="2" applyFont="1" applyBorder="1" applyAlignment="1">
      <alignment vertical="top"/>
    </xf>
    <xf numFmtId="0" fontId="2" fillId="6" borderId="5" xfId="2" applyFont="1" applyFill="1" applyBorder="1" applyAlignment="1" applyProtection="1">
      <alignment vertical="top"/>
      <protection locked="0"/>
    </xf>
    <xf numFmtId="0" fontId="4" fillId="0" borderId="26" xfId="2" applyBorder="1" applyAlignment="1">
      <alignment vertical="top"/>
    </xf>
    <xf numFmtId="0" fontId="4" fillId="0" borderId="12" xfId="2" applyBorder="1" applyAlignment="1">
      <alignment vertical="top"/>
    </xf>
    <xf numFmtId="1" fontId="2" fillId="3" borderId="5" xfId="2" applyNumberFormat="1" applyFont="1" applyFill="1" applyBorder="1" applyAlignment="1">
      <alignment vertical="top"/>
    </xf>
    <xf numFmtId="165" fontId="4" fillId="0" borderId="1" xfId="2" applyNumberFormat="1" applyBorder="1" applyAlignment="1">
      <alignment vertical="top"/>
    </xf>
    <xf numFmtId="0" fontId="2" fillId="3" borderId="5" xfId="2" applyFont="1" applyFill="1" applyBorder="1" applyAlignment="1">
      <alignment vertical="top"/>
    </xf>
    <xf numFmtId="2" fontId="4" fillId="0" borderId="0" xfId="2" applyNumberFormat="1" applyAlignment="1">
      <alignment vertical="top"/>
    </xf>
    <xf numFmtId="165" fontId="4" fillId="0" borderId="4" xfId="2" applyNumberFormat="1" applyBorder="1" applyAlignment="1">
      <alignment vertical="top"/>
    </xf>
    <xf numFmtId="165" fontId="4" fillId="0" borderId="3" xfId="2" applyNumberFormat="1" applyBorder="1" applyAlignment="1">
      <alignment vertical="top"/>
    </xf>
    <xf numFmtId="0" fontId="2" fillId="0" borderId="22" xfId="2" applyFont="1" applyBorder="1" applyAlignment="1">
      <alignment vertical="top"/>
    </xf>
    <xf numFmtId="165" fontId="4" fillId="0" borderId="0" xfId="2" applyNumberFormat="1" applyAlignment="1">
      <alignment vertical="top"/>
    </xf>
    <xf numFmtId="165" fontId="4" fillId="5" borderId="0" xfId="2" applyNumberFormat="1" applyFill="1" applyAlignment="1">
      <alignment vertical="top"/>
    </xf>
    <xf numFmtId="0" fontId="6" fillId="4" borderId="0" xfId="2" applyFont="1" applyFill="1" applyAlignment="1">
      <alignment vertical="top"/>
    </xf>
    <xf numFmtId="0" fontId="1" fillId="0" borderId="7" xfId="2" applyFont="1" applyBorder="1" applyAlignment="1">
      <alignment vertical="top"/>
    </xf>
    <xf numFmtId="0" fontId="2" fillId="0" borderId="5" xfId="2" applyFont="1" applyBorder="1" applyAlignment="1">
      <alignment vertical="top"/>
    </xf>
    <xf numFmtId="165" fontId="4" fillId="0" borderId="6" xfId="2" applyNumberFormat="1" applyBorder="1" applyAlignment="1">
      <alignment vertical="top"/>
    </xf>
    <xf numFmtId="165" fontId="0" fillId="0" borderId="1" xfId="1" applyNumberFormat="1" applyFont="1" applyBorder="1" applyAlignment="1">
      <alignment vertical="top"/>
    </xf>
    <xf numFmtId="165" fontId="4" fillId="3" borderId="5" xfId="2" applyNumberFormat="1" applyFill="1" applyBorder="1" applyAlignment="1">
      <alignment vertical="top"/>
    </xf>
    <xf numFmtId="2" fontId="4" fillId="3" borderId="5" xfId="2" applyNumberFormat="1" applyFill="1" applyBorder="1" applyAlignment="1">
      <alignment vertical="top"/>
    </xf>
    <xf numFmtId="165" fontId="0" fillId="0" borderId="3" xfId="1" applyNumberFormat="1" applyFont="1" applyBorder="1" applyAlignment="1">
      <alignment vertical="top"/>
    </xf>
    <xf numFmtId="165" fontId="0" fillId="0" borderId="2" xfId="1" applyNumberFormat="1" applyFont="1" applyBorder="1" applyAlignment="1">
      <alignment vertical="top"/>
    </xf>
    <xf numFmtId="0" fontId="3" fillId="2" borderId="9" xfId="2" applyFont="1" applyFill="1" applyBorder="1" applyAlignment="1" applyProtection="1">
      <alignment vertical="top"/>
      <protection locked="0"/>
    </xf>
    <xf numFmtId="1" fontId="0" fillId="2" borderId="8" xfId="0" applyNumberFormat="1" applyFill="1" applyBorder="1" applyAlignment="1" applyProtection="1">
      <alignment vertical="top"/>
      <protection locked="0"/>
    </xf>
    <xf numFmtId="2" fontId="4" fillId="8" borderId="1" xfId="2" applyNumberFormat="1" applyFill="1" applyBorder="1" applyAlignment="1" applyProtection="1">
      <alignment vertical="top"/>
      <protection locked="0"/>
    </xf>
    <xf numFmtId="2" fontId="4" fillId="0" borderId="8" xfId="2" applyNumberFormat="1" applyBorder="1" applyAlignment="1">
      <alignment vertical="top"/>
    </xf>
    <xf numFmtId="2" fontId="4" fillId="8" borderId="8" xfId="2" applyNumberFormat="1" applyFill="1" applyBorder="1" applyAlignment="1" applyProtection="1">
      <alignment vertical="top"/>
      <protection locked="0"/>
    </xf>
    <xf numFmtId="2" fontId="4" fillId="7" borderId="8" xfId="2" applyNumberFormat="1" applyFill="1" applyBorder="1" applyAlignment="1">
      <alignment vertical="top"/>
    </xf>
    <xf numFmtId="2" fontId="4" fillId="3" borderId="8" xfId="2" applyNumberFormat="1" applyFill="1" applyBorder="1" applyAlignment="1">
      <alignment vertical="top"/>
    </xf>
    <xf numFmtId="2" fontId="4" fillId="0" borderId="22" xfId="2" applyNumberFormat="1" applyBorder="1" applyAlignment="1">
      <alignment vertical="top"/>
    </xf>
    <xf numFmtId="165" fontId="4" fillId="0" borderId="1" xfId="1" applyNumberFormat="1" applyFont="1" applyBorder="1" applyAlignment="1">
      <alignment vertical="top"/>
    </xf>
    <xf numFmtId="165" fontId="4" fillId="0" borderId="3" xfId="1" applyNumberFormat="1" applyFont="1" applyBorder="1" applyAlignment="1">
      <alignment vertical="top"/>
    </xf>
    <xf numFmtId="165" fontId="4" fillId="0" borderId="2" xfId="1" applyNumberFormat="1" applyFont="1" applyBorder="1" applyAlignment="1">
      <alignment vertical="top"/>
    </xf>
    <xf numFmtId="0" fontId="4" fillId="0" borderId="14" xfId="2" applyBorder="1" applyAlignment="1">
      <alignment vertical="top"/>
    </xf>
    <xf numFmtId="0" fontId="4" fillId="0" borderId="20" xfId="2" applyBorder="1" applyAlignment="1">
      <alignment vertical="top"/>
    </xf>
    <xf numFmtId="2" fontId="4" fillId="0" borderId="20" xfId="2" applyNumberFormat="1" applyBorder="1" applyAlignment="1">
      <alignment vertical="top"/>
    </xf>
    <xf numFmtId="0" fontId="4" fillId="8" borderId="20" xfId="2" applyFill="1" applyBorder="1" applyAlignment="1" applyProtection="1">
      <alignment vertical="top"/>
      <protection locked="0"/>
    </xf>
    <xf numFmtId="2" fontId="4" fillId="7" borderId="20" xfId="2" applyNumberFormat="1" applyFill="1" applyBorder="1" applyAlignment="1">
      <alignment vertical="top"/>
    </xf>
    <xf numFmtId="2" fontId="4" fillId="3" borderId="20" xfId="2" applyNumberFormat="1" applyFill="1" applyBorder="1" applyAlignment="1">
      <alignment vertical="top"/>
    </xf>
    <xf numFmtId="2" fontId="4" fillId="0" borderId="21" xfId="2" applyNumberFormat="1" applyBorder="1" applyAlignment="1">
      <alignment vertical="top"/>
    </xf>
    <xf numFmtId="0" fontId="2" fillId="0" borderId="4" xfId="2" applyFont="1" applyBorder="1" applyAlignment="1">
      <alignment vertical="top" wrapText="1"/>
    </xf>
    <xf numFmtId="0" fontId="2" fillId="0" borderId="3" xfId="2" applyFont="1" applyBorder="1" applyAlignment="1">
      <alignment vertical="top" wrapText="1"/>
    </xf>
    <xf numFmtId="0" fontId="2" fillId="0" borderId="2" xfId="2" applyFont="1" applyBorder="1" applyAlignment="1">
      <alignment vertical="top" wrapText="1"/>
    </xf>
    <xf numFmtId="0" fontId="8" fillId="0" borderId="0" xfId="2" applyFont="1"/>
    <xf numFmtId="0" fontId="2" fillId="0" borderId="6" xfId="2" applyFont="1" applyBorder="1" applyAlignment="1">
      <alignment horizontal="center" vertical="top"/>
    </xf>
    <xf numFmtId="0" fontId="2" fillId="0" borderId="1" xfId="2" applyFont="1" applyBorder="1" applyAlignment="1">
      <alignment horizontal="center" vertical="top"/>
    </xf>
    <xf numFmtId="0" fontId="2" fillId="0" borderId="5" xfId="2" applyFont="1" applyBorder="1" applyAlignment="1">
      <alignment horizontal="center" vertical="top"/>
    </xf>
    <xf numFmtId="0" fontId="0" fillId="2" borderId="22" xfId="0" applyFill="1" applyBorder="1" applyAlignment="1" applyProtection="1">
      <alignment vertical="top"/>
      <protection locked="0"/>
    </xf>
    <xf numFmtId="0" fontId="9" fillId="0" borderId="0" xfId="0" applyFont="1" applyAlignment="1">
      <alignment vertical="top"/>
    </xf>
    <xf numFmtId="0" fontId="4" fillId="0" borderId="27" xfId="2" applyBorder="1" applyAlignment="1">
      <alignment vertical="top"/>
    </xf>
    <xf numFmtId="0" fontId="4" fillId="0" borderId="28" xfId="2" applyBorder="1" applyAlignment="1">
      <alignment vertical="top"/>
    </xf>
    <xf numFmtId="0" fontId="3" fillId="10" borderId="6" xfId="2" applyFont="1" applyFill="1" applyBorder="1" applyAlignment="1" applyProtection="1">
      <alignment vertical="top"/>
      <protection locked="0"/>
    </xf>
    <xf numFmtId="0" fontId="3" fillId="10" borderId="9" xfId="2" applyFont="1" applyFill="1" applyBorder="1" applyAlignment="1" applyProtection="1">
      <alignment vertical="top"/>
      <protection locked="0"/>
    </xf>
    <xf numFmtId="0" fontId="2" fillId="0" borderId="13" xfId="2" applyFont="1" applyBorder="1" applyAlignment="1">
      <alignment horizontal="center" vertical="top"/>
    </xf>
    <xf numFmtId="0" fontId="2" fillId="0" borderId="14" xfId="2" applyFont="1" applyBorder="1" applyAlignment="1">
      <alignment horizontal="center" vertical="top"/>
    </xf>
    <xf numFmtId="0" fontId="2" fillId="0" borderId="15" xfId="2" applyFont="1" applyBorder="1" applyAlignment="1">
      <alignment horizontal="center" vertical="top"/>
    </xf>
    <xf numFmtId="0" fontId="2" fillId="0" borderId="16" xfId="2" applyFont="1" applyBorder="1" applyAlignment="1">
      <alignment horizontal="center" vertical="top"/>
    </xf>
    <xf numFmtId="165" fontId="1" fillId="0" borderId="11" xfId="2" applyNumberFormat="1" applyFont="1" applyBorder="1" applyAlignment="1">
      <alignment horizontal="right" vertical="top"/>
    </xf>
    <xf numFmtId="165" fontId="1" fillId="0" borderId="10" xfId="2" applyNumberFormat="1" applyFont="1" applyBorder="1" applyAlignment="1">
      <alignment horizontal="right" vertical="top"/>
    </xf>
    <xf numFmtId="0" fontId="2" fillId="0" borderId="6" xfId="2" applyFont="1" applyBorder="1" applyAlignment="1">
      <alignment horizontal="center" vertical="top"/>
    </xf>
    <xf numFmtId="0" fontId="2" fillId="0" borderId="1" xfId="2" applyFont="1" applyBorder="1" applyAlignment="1">
      <alignment horizontal="center" vertical="top"/>
    </xf>
    <xf numFmtId="0" fontId="2" fillId="0" borderId="5" xfId="2" applyFont="1" applyBorder="1" applyAlignment="1">
      <alignment horizontal="center" vertical="top"/>
    </xf>
    <xf numFmtId="0" fontId="7" fillId="9" borderId="7" xfId="2" applyFont="1" applyFill="1" applyBorder="1" applyAlignment="1" applyProtection="1">
      <alignment horizontal="center" vertical="top"/>
      <protection locked="0"/>
    </xf>
    <xf numFmtId="0" fontId="7" fillId="9" borderId="5" xfId="2" applyFont="1" applyFill="1" applyBorder="1" applyAlignment="1" applyProtection="1">
      <alignment horizontal="center" vertical="top"/>
      <protection locked="0"/>
    </xf>
    <xf numFmtId="0" fontId="5" fillId="0" borderId="23" xfId="2" applyFont="1" applyBorder="1" applyAlignment="1">
      <alignment horizontal="left" vertical="top"/>
    </xf>
    <xf numFmtId="0" fontId="5" fillId="0" borderId="24" xfId="2" applyFont="1" applyBorder="1" applyAlignment="1">
      <alignment horizontal="left" vertical="top"/>
    </xf>
    <xf numFmtId="0" fontId="5" fillId="0" borderId="25" xfId="2" applyFont="1" applyBorder="1" applyAlignment="1">
      <alignment horizontal="left" vertical="top"/>
    </xf>
    <xf numFmtId="2" fontId="4" fillId="0" borderId="6" xfId="2" applyNumberFormat="1" applyBorder="1" applyAlignment="1">
      <alignment horizontal="left" vertical="top"/>
    </xf>
    <xf numFmtId="2" fontId="4" fillId="0" borderId="1" xfId="2" applyNumberFormat="1" applyBorder="1" applyAlignment="1">
      <alignment horizontal="left" vertical="top"/>
    </xf>
    <xf numFmtId="0" fontId="1" fillId="0" borderId="17" xfId="2" applyFont="1" applyBorder="1" applyAlignment="1">
      <alignment horizontal="center" vertical="top" wrapText="1"/>
    </xf>
    <xf numFmtId="0" fontId="1" fillId="0" borderId="18" xfId="2" applyFont="1" applyBorder="1" applyAlignment="1">
      <alignment horizontal="center" vertical="top" wrapText="1"/>
    </xf>
    <xf numFmtId="0" fontId="1" fillId="0" borderId="19" xfId="2" applyFont="1" applyBorder="1" applyAlignment="1">
      <alignment horizontal="center" vertical="top" wrapText="1"/>
    </xf>
  </cellXfs>
  <cellStyles count="3">
    <cellStyle name="Comma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83"/>
  <sheetViews>
    <sheetView showGridLines="0" tabSelected="1" zoomScale="80" zoomScaleNormal="80" workbookViewId="0"/>
  </sheetViews>
  <sheetFormatPr defaultColWidth="9.140625" defaultRowHeight="12.75" x14ac:dyDescent="0.2"/>
  <cols>
    <col min="1" max="1" width="5.42578125" style="2" customWidth="1"/>
    <col min="2" max="2" width="17" style="2" customWidth="1"/>
    <col min="3" max="3" width="18.42578125" style="2" bestFit="1" customWidth="1"/>
    <col min="4" max="4" width="19.7109375" style="2" customWidth="1"/>
    <col min="5" max="5" width="15.42578125" style="2" customWidth="1"/>
    <col min="6" max="6" width="13.28515625" style="2" customWidth="1"/>
    <col min="7" max="7" width="12.85546875" style="2" customWidth="1"/>
    <col min="8" max="8" width="19.7109375" style="2" customWidth="1"/>
    <col min="9" max="9" width="18" style="2" customWidth="1"/>
    <col min="10" max="10" width="19.85546875" style="2" customWidth="1"/>
    <col min="11" max="11" width="18" style="2" customWidth="1"/>
    <col min="12" max="12" width="19.7109375" style="2" customWidth="1"/>
    <col min="13" max="13" width="14.28515625" style="2" bestFit="1" customWidth="1"/>
    <col min="14" max="14" width="13" style="2" bestFit="1" customWidth="1"/>
    <col min="15" max="15" width="13.7109375" style="2" customWidth="1"/>
    <col min="16" max="16" width="19.7109375" style="2" customWidth="1"/>
    <col min="17" max="17" width="9.140625" style="2"/>
    <col min="18" max="18" width="13" style="2" bestFit="1" customWidth="1"/>
    <col min="19" max="19" width="15.5703125" style="2" customWidth="1"/>
    <col min="20" max="20" width="19.7109375" style="2" customWidth="1"/>
    <col min="21" max="21" width="9.140625" style="2"/>
    <col min="22" max="22" width="16" style="2" customWidth="1"/>
    <col min="23" max="23" width="15.5703125" style="2" customWidth="1"/>
    <col min="24" max="24" width="19.7109375" style="2" customWidth="1"/>
    <col min="25" max="16384" width="9.140625" style="2"/>
  </cols>
  <sheetData>
    <row r="2" spans="2:12" ht="20.25" x14ac:dyDescent="0.2">
      <c r="B2" s="1" t="s">
        <v>0</v>
      </c>
    </row>
    <row r="3" spans="2:12" ht="20.25" x14ac:dyDescent="0.2">
      <c r="B3" s="1" t="s">
        <v>1</v>
      </c>
    </row>
    <row r="4" spans="2:12" ht="20.25" x14ac:dyDescent="0.2">
      <c r="B4" s="1" t="s">
        <v>2</v>
      </c>
    </row>
    <row r="5" spans="2:12" ht="20.25" x14ac:dyDescent="0.2">
      <c r="B5" s="1" t="s">
        <v>3</v>
      </c>
    </row>
    <row r="6" spans="2:12" ht="20.25" x14ac:dyDescent="0.2">
      <c r="B6" s="1" t="s">
        <v>4</v>
      </c>
      <c r="I6" s="3"/>
    </row>
    <row r="7" spans="2:12" ht="20.25" x14ac:dyDescent="0.2">
      <c r="B7" s="4" t="s">
        <v>5</v>
      </c>
    </row>
    <row r="8" spans="2:12" ht="20.25" x14ac:dyDescent="0.3">
      <c r="B8" s="84" t="s">
        <v>6</v>
      </c>
    </row>
    <row r="9" spans="2:12" ht="20.25" x14ac:dyDescent="0.3">
      <c r="B9" s="84" t="s">
        <v>7</v>
      </c>
    </row>
    <row r="10" spans="2:12" ht="20.25" x14ac:dyDescent="0.2">
      <c r="B10" s="1" t="s">
        <v>8</v>
      </c>
    </row>
    <row r="11" spans="2:12" ht="20.25" x14ac:dyDescent="0.2">
      <c r="B11" s="1"/>
    </row>
    <row r="12" spans="2:12" x14ac:dyDescent="0.2">
      <c r="L12" s="5"/>
    </row>
    <row r="13" spans="2:12" s="6" customFormat="1" ht="4.9000000000000004" customHeight="1" x14ac:dyDescent="0.2">
      <c r="L13" s="7"/>
    </row>
    <row r="15" spans="2:12" ht="23.25" x14ac:dyDescent="0.2">
      <c r="B15" s="8" t="s">
        <v>9</v>
      </c>
    </row>
    <row r="16" spans="2:12" ht="13.5" thickBot="1" x14ac:dyDescent="0.25">
      <c r="B16" s="9" t="s">
        <v>10</v>
      </c>
      <c r="C16" s="9"/>
      <c r="D16" s="9"/>
      <c r="E16" s="9"/>
    </row>
    <row r="17" spans="2:14" x14ac:dyDescent="0.2">
      <c r="B17" s="10" t="s">
        <v>68</v>
      </c>
      <c r="C17" s="10" t="s">
        <v>31</v>
      </c>
      <c r="D17" s="11" t="s">
        <v>12</v>
      </c>
      <c r="E17" s="12" t="s">
        <v>13</v>
      </c>
      <c r="F17" s="2" t="s">
        <v>14</v>
      </c>
    </row>
    <row r="18" spans="2:14" x14ac:dyDescent="0.2">
      <c r="B18" s="13">
        <v>1</v>
      </c>
      <c r="C18" s="13" t="s">
        <v>15</v>
      </c>
      <c r="D18" s="14">
        <v>0</v>
      </c>
      <c r="E18" s="15">
        <f t="shared" ref="E18:E29" si="0">D18/1000</f>
        <v>0</v>
      </c>
      <c r="F18" s="2" t="s">
        <v>71</v>
      </c>
    </row>
    <row r="19" spans="2:14" x14ac:dyDescent="0.2">
      <c r="B19" s="13">
        <v>2</v>
      </c>
      <c r="C19" s="13" t="s">
        <v>16</v>
      </c>
      <c r="D19" s="14">
        <v>0</v>
      </c>
      <c r="E19" s="15">
        <f t="shared" si="0"/>
        <v>0</v>
      </c>
      <c r="F19" s="2" t="s">
        <v>72</v>
      </c>
    </row>
    <row r="20" spans="2:14" x14ac:dyDescent="0.2">
      <c r="B20" s="13">
        <v>3</v>
      </c>
      <c r="C20" s="13" t="s">
        <v>17</v>
      </c>
      <c r="D20" s="14">
        <v>0</v>
      </c>
      <c r="E20" s="15">
        <f t="shared" si="0"/>
        <v>0</v>
      </c>
      <c r="F20" s="2" t="s">
        <v>79</v>
      </c>
    </row>
    <row r="21" spans="2:14" x14ac:dyDescent="0.2">
      <c r="B21" s="13">
        <v>4</v>
      </c>
      <c r="C21" s="13" t="s">
        <v>18</v>
      </c>
      <c r="D21" s="14">
        <v>0</v>
      </c>
      <c r="E21" s="15">
        <f t="shared" si="0"/>
        <v>0</v>
      </c>
    </row>
    <row r="22" spans="2:14" x14ac:dyDescent="0.2">
      <c r="B22" s="13">
        <v>5</v>
      </c>
      <c r="C22" s="13" t="s">
        <v>19</v>
      </c>
      <c r="D22" s="14">
        <v>0</v>
      </c>
      <c r="E22" s="15">
        <f t="shared" si="0"/>
        <v>0</v>
      </c>
    </row>
    <row r="23" spans="2:14" x14ac:dyDescent="0.2">
      <c r="B23" s="13">
        <v>6</v>
      </c>
      <c r="C23" s="13" t="s">
        <v>20</v>
      </c>
      <c r="D23" s="14">
        <v>0</v>
      </c>
      <c r="E23" s="15">
        <f t="shared" si="0"/>
        <v>0</v>
      </c>
    </row>
    <row r="24" spans="2:14" x14ac:dyDescent="0.2">
      <c r="B24" s="13">
        <v>7</v>
      </c>
      <c r="C24" s="13" t="s">
        <v>21</v>
      </c>
      <c r="D24" s="14">
        <v>0</v>
      </c>
      <c r="E24" s="15">
        <f t="shared" si="0"/>
        <v>0</v>
      </c>
    </row>
    <row r="25" spans="2:14" x14ac:dyDescent="0.2">
      <c r="B25" s="13">
        <v>8</v>
      </c>
      <c r="C25" s="13" t="s">
        <v>22</v>
      </c>
      <c r="D25" s="14">
        <v>0</v>
      </c>
      <c r="E25" s="15">
        <f t="shared" si="0"/>
        <v>0</v>
      </c>
    </row>
    <row r="26" spans="2:14" x14ac:dyDescent="0.2">
      <c r="B26" s="13">
        <v>9</v>
      </c>
      <c r="C26" s="13" t="s">
        <v>23</v>
      </c>
      <c r="D26" s="14">
        <v>0</v>
      </c>
      <c r="E26" s="15">
        <f t="shared" si="0"/>
        <v>0</v>
      </c>
    </row>
    <row r="27" spans="2:14" x14ac:dyDescent="0.2">
      <c r="B27" s="13">
        <v>10</v>
      </c>
      <c r="C27" s="13" t="s">
        <v>24</v>
      </c>
      <c r="D27" s="14">
        <v>0</v>
      </c>
      <c r="E27" s="15">
        <f t="shared" si="0"/>
        <v>0</v>
      </c>
    </row>
    <row r="28" spans="2:14" x14ac:dyDescent="0.2">
      <c r="B28" s="13">
        <v>11</v>
      </c>
      <c r="C28" s="13" t="s">
        <v>25</v>
      </c>
      <c r="D28" s="14">
        <v>0</v>
      </c>
      <c r="E28" s="15">
        <f t="shared" si="0"/>
        <v>0</v>
      </c>
    </row>
    <row r="29" spans="2:14" ht="13.5" thickBot="1" x14ac:dyDescent="0.25">
      <c r="B29" s="63">
        <v>12</v>
      </c>
      <c r="C29" s="63" t="s">
        <v>26</v>
      </c>
      <c r="D29" s="64">
        <v>0</v>
      </c>
      <c r="E29" s="88">
        <f t="shared" si="0"/>
        <v>0</v>
      </c>
    </row>
    <row r="30" spans="2:14" ht="24" customHeight="1" thickBot="1" x14ac:dyDescent="0.25">
      <c r="B30" s="22"/>
      <c r="C30" s="23"/>
    </row>
    <row r="31" spans="2:14" ht="23.25" customHeight="1" x14ac:dyDescent="0.2">
      <c r="B31" s="105" t="s">
        <v>27</v>
      </c>
      <c r="C31" s="106"/>
      <c r="D31" s="106"/>
      <c r="E31" s="106"/>
      <c r="F31" s="106"/>
      <c r="G31" s="106"/>
      <c r="H31" s="106"/>
      <c r="I31" s="106"/>
      <c r="J31" s="106"/>
      <c r="K31" s="106"/>
      <c r="L31" s="107"/>
      <c r="M31" s="103">
        <v>1.1000000000000001</v>
      </c>
      <c r="N31" s="2" t="s">
        <v>28</v>
      </c>
    </row>
    <row r="32" spans="2:14" ht="12.75" customHeight="1" x14ac:dyDescent="0.2">
      <c r="B32" s="108" t="s">
        <v>69</v>
      </c>
      <c r="C32" s="109"/>
      <c r="D32" s="109"/>
      <c r="E32" s="109"/>
      <c r="F32" s="109"/>
      <c r="G32" s="109"/>
      <c r="H32" s="109"/>
      <c r="I32" s="109"/>
      <c r="J32" s="109"/>
      <c r="K32" s="24"/>
      <c r="L32" s="24"/>
      <c r="M32" s="104"/>
      <c r="N32" s="2" t="s">
        <v>29</v>
      </c>
    </row>
    <row r="33" spans="2:13" ht="12.75" customHeight="1" thickBot="1" x14ac:dyDescent="0.25">
      <c r="B33" s="108" t="s">
        <v>77</v>
      </c>
      <c r="C33" s="109"/>
      <c r="D33" s="109"/>
      <c r="E33" s="109"/>
      <c r="F33" s="109"/>
      <c r="G33" s="109"/>
      <c r="H33" s="109"/>
      <c r="I33" s="109"/>
      <c r="J33" s="109"/>
      <c r="K33" s="24"/>
      <c r="L33" s="24"/>
      <c r="M33" s="104"/>
    </row>
    <row r="34" spans="2:13" ht="38.25" customHeight="1" thickBot="1" x14ac:dyDescent="0.25">
      <c r="B34" s="81" t="s">
        <v>68</v>
      </c>
      <c r="C34" s="82" t="s">
        <v>31</v>
      </c>
      <c r="D34" s="25" t="s">
        <v>32</v>
      </c>
      <c r="E34" s="25" t="s">
        <v>33</v>
      </c>
      <c r="F34" s="25" t="s">
        <v>34</v>
      </c>
      <c r="G34" s="25" t="s">
        <v>35</v>
      </c>
      <c r="H34" s="25" t="s">
        <v>36</v>
      </c>
      <c r="I34" s="26" t="s">
        <v>37</v>
      </c>
      <c r="J34" s="25" t="s">
        <v>38</v>
      </c>
      <c r="K34" s="25" t="s">
        <v>39</v>
      </c>
      <c r="L34" s="25" t="s">
        <v>40</v>
      </c>
      <c r="M34" s="26" t="s">
        <v>41</v>
      </c>
    </row>
    <row r="35" spans="2:13" x14ac:dyDescent="0.2">
      <c r="B35" s="74">
        <f>B18</f>
        <v>1</v>
      </c>
      <c r="C35" s="75" t="str">
        <f>C18</f>
        <v>Sample name # 1</v>
      </c>
      <c r="D35" s="28">
        <f t="shared" ref="D35:D46" si="1">E18</f>
        <v>0</v>
      </c>
      <c r="E35" s="65">
        <v>5</v>
      </c>
      <c r="F35" s="28" t="e">
        <f t="shared" ref="F35:F46" si="2">E35/D35</f>
        <v>#DIV/0!</v>
      </c>
      <c r="G35" s="28" t="e">
        <f>10-H35-F35</f>
        <v>#DIV/0!</v>
      </c>
      <c r="H35" s="28">
        <v>1</v>
      </c>
      <c r="I35" s="30">
        <v>10</v>
      </c>
      <c r="J35" s="3" t="e">
        <f t="shared" ref="J35:J46" si="3">F35*$M$31</f>
        <v>#DIV/0!</v>
      </c>
      <c r="K35" s="3" t="e">
        <f t="shared" ref="K35:K46" si="4">G35*$M$31</f>
        <v>#DIV/0!</v>
      </c>
      <c r="L35" s="3">
        <f t="shared" ref="L35:L46" si="5">$M$31*H35</f>
        <v>1.1000000000000001</v>
      </c>
      <c r="M35" s="31" t="e">
        <f>SUM(J35:L35)</f>
        <v>#DIV/0!</v>
      </c>
    </row>
    <row r="36" spans="2:13" x14ac:dyDescent="0.2">
      <c r="B36" s="74">
        <f t="shared" ref="B36:C36" si="6">B19</f>
        <v>2</v>
      </c>
      <c r="C36" s="75" t="str">
        <f t="shared" si="6"/>
        <v>Sample name # 2</v>
      </c>
      <c r="D36" s="28">
        <f t="shared" si="1"/>
        <v>0</v>
      </c>
      <c r="E36" s="65">
        <v>5</v>
      </c>
      <c r="F36" s="28" t="e">
        <f t="shared" si="2"/>
        <v>#DIV/0!</v>
      </c>
      <c r="G36" s="28" t="e">
        <f t="shared" ref="G36:G46" si="7">10-H36-F36</f>
        <v>#DIV/0!</v>
      </c>
      <c r="H36" s="28">
        <v>1</v>
      </c>
      <c r="I36" s="30">
        <v>10</v>
      </c>
      <c r="J36" s="3" t="e">
        <f t="shared" si="3"/>
        <v>#DIV/0!</v>
      </c>
      <c r="K36" s="3" t="e">
        <f t="shared" si="4"/>
        <v>#DIV/0!</v>
      </c>
      <c r="L36" s="3">
        <f t="shared" si="5"/>
        <v>1.1000000000000001</v>
      </c>
      <c r="M36" s="31" t="e">
        <f t="shared" ref="M36:M46" si="8">SUM(J36:L36)</f>
        <v>#DIV/0!</v>
      </c>
    </row>
    <row r="37" spans="2:13" x14ac:dyDescent="0.2">
      <c r="B37" s="74">
        <f t="shared" ref="B37:C37" si="9">B20</f>
        <v>3</v>
      </c>
      <c r="C37" s="75" t="str">
        <f t="shared" si="9"/>
        <v>Sample name # 3</v>
      </c>
      <c r="D37" s="28">
        <f t="shared" si="1"/>
        <v>0</v>
      </c>
      <c r="E37" s="65">
        <v>5</v>
      </c>
      <c r="F37" s="28" t="e">
        <f t="shared" si="2"/>
        <v>#DIV/0!</v>
      </c>
      <c r="G37" s="28" t="e">
        <f t="shared" si="7"/>
        <v>#DIV/0!</v>
      </c>
      <c r="H37" s="28">
        <v>1</v>
      </c>
      <c r="I37" s="30">
        <v>10</v>
      </c>
      <c r="J37" s="3" t="e">
        <f t="shared" si="3"/>
        <v>#DIV/0!</v>
      </c>
      <c r="K37" s="3" t="e">
        <f t="shared" si="4"/>
        <v>#DIV/0!</v>
      </c>
      <c r="L37" s="3">
        <f t="shared" si="5"/>
        <v>1.1000000000000001</v>
      </c>
      <c r="M37" s="31" t="e">
        <f t="shared" si="8"/>
        <v>#DIV/0!</v>
      </c>
    </row>
    <row r="38" spans="2:13" x14ac:dyDescent="0.2">
      <c r="B38" s="74">
        <f t="shared" ref="B38:C38" si="10">B21</f>
        <v>4</v>
      </c>
      <c r="C38" s="75" t="str">
        <f t="shared" si="10"/>
        <v>Sample name # 4</v>
      </c>
      <c r="D38" s="28">
        <f t="shared" si="1"/>
        <v>0</v>
      </c>
      <c r="E38" s="65">
        <v>5</v>
      </c>
      <c r="F38" s="28" t="e">
        <f t="shared" si="2"/>
        <v>#DIV/0!</v>
      </c>
      <c r="G38" s="28" t="e">
        <f t="shared" si="7"/>
        <v>#DIV/0!</v>
      </c>
      <c r="H38" s="28">
        <v>1</v>
      </c>
      <c r="I38" s="30">
        <v>10</v>
      </c>
      <c r="J38" s="3" t="e">
        <f t="shared" si="3"/>
        <v>#DIV/0!</v>
      </c>
      <c r="K38" s="3" t="e">
        <f t="shared" si="4"/>
        <v>#DIV/0!</v>
      </c>
      <c r="L38" s="3">
        <f t="shared" si="5"/>
        <v>1.1000000000000001</v>
      </c>
      <c r="M38" s="31" t="e">
        <f t="shared" si="8"/>
        <v>#DIV/0!</v>
      </c>
    </row>
    <row r="39" spans="2:13" x14ac:dyDescent="0.2">
      <c r="B39" s="74">
        <f t="shared" ref="B39:C39" si="11">B22</f>
        <v>5</v>
      </c>
      <c r="C39" s="75" t="str">
        <f t="shared" si="11"/>
        <v>Sample name # 5</v>
      </c>
      <c r="D39" s="28">
        <f t="shared" si="1"/>
        <v>0</v>
      </c>
      <c r="E39" s="65">
        <v>5</v>
      </c>
      <c r="F39" s="28" t="e">
        <f t="shared" si="2"/>
        <v>#DIV/0!</v>
      </c>
      <c r="G39" s="28" t="e">
        <f t="shared" si="7"/>
        <v>#DIV/0!</v>
      </c>
      <c r="H39" s="28">
        <v>1</v>
      </c>
      <c r="I39" s="30">
        <v>10</v>
      </c>
      <c r="J39" s="3" t="e">
        <f t="shared" si="3"/>
        <v>#DIV/0!</v>
      </c>
      <c r="K39" s="3" t="e">
        <f t="shared" si="4"/>
        <v>#DIV/0!</v>
      </c>
      <c r="L39" s="3">
        <f t="shared" si="5"/>
        <v>1.1000000000000001</v>
      </c>
      <c r="M39" s="31" t="e">
        <f t="shared" si="8"/>
        <v>#DIV/0!</v>
      </c>
    </row>
    <row r="40" spans="2:13" x14ac:dyDescent="0.2">
      <c r="B40" s="74">
        <f t="shared" ref="B40:C40" si="12">B23</f>
        <v>6</v>
      </c>
      <c r="C40" s="75" t="str">
        <f t="shared" si="12"/>
        <v>Sample name # 6</v>
      </c>
      <c r="D40" s="28">
        <f t="shared" si="1"/>
        <v>0</v>
      </c>
      <c r="E40" s="65">
        <v>5</v>
      </c>
      <c r="F40" s="28" t="e">
        <f t="shared" si="2"/>
        <v>#DIV/0!</v>
      </c>
      <c r="G40" s="28" t="e">
        <f t="shared" si="7"/>
        <v>#DIV/0!</v>
      </c>
      <c r="H40" s="28">
        <v>1</v>
      </c>
      <c r="I40" s="30">
        <v>10</v>
      </c>
      <c r="J40" s="3" t="e">
        <f t="shared" si="3"/>
        <v>#DIV/0!</v>
      </c>
      <c r="K40" s="3" t="e">
        <f t="shared" si="4"/>
        <v>#DIV/0!</v>
      </c>
      <c r="L40" s="3">
        <f t="shared" si="5"/>
        <v>1.1000000000000001</v>
      </c>
      <c r="M40" s="31" t="e">
        <f t="shared" si="8"/>
        <v>#DIV/0!</v>
      </c>
    </row>
    <row r="41" spans="2:13" x14ac:dyDescent="0.2">
      <c r="B41" s="74">
        <f t="shared" ref="B41:C41" si="13">B24</f>
        <v>7</v>
      </c>
      <c r="C41" s="75" t="str">
        <f t="shared" si="13"/>
        <v>Sample name # 7</v>
      </c>
      <c r="D41" s="28">
        <f t="shared" si="1"/>
        <v>0</v>
      </c>
      <c r="E41" s="65">
        <v>5</v>
      </c>
      <c r="F41" s="28" t="e">
        <f t="shared" si="2"/>
        <v>#DIV/0!</v>
      </c>
      <c r="G41" s="28" t="e">
        <f t="shared" si="7"/>
        <v>#DIV/0!</v>
      </c>
      <c r="H41" s="28">
        <v>1</v>
      </c>
      <c r="I41" s="30">
        <v>10</v>
      </c>
      <c r="J41" s="3" t="e">
        <f t="shared" si="3"/>
        <v>#DIV/0!</v>
      </c>
      <c r="K41" s="3" t="e">
        <f t="shared" si="4"/>
        <v>#DIV/0!</v>
      </c>
      <c r="L41" s="3">
        <f t="shared" si="5"/>
        <v>1.1000000000000001</v>
      </c>
      <c r="M41" s="31" t="e">
        <f t="shared" si="8"/>
        <v>#DIV/0!</v>
      </c>
    </row>
    <row r="42" spans="2:13" x14ac:dyDescent="0.2">
      <c r="B42" s="74">
        <f t="shared" ref="B42:C42" si="14">B25</f>
        <v>8</v>
      </c>
      <c r="C42" s="75" t="str">
        <f t="shared" si="14"/>
        <v>Sample name # 8</v>
      </c>
      <c r="D42" s="28">
        <f t="shared" si="1"/>
        <v>0</v>
      </c>
      <c r="E42" s="65">
        <v>5</v>
      </c>
      <c r="F42" s="28" t="e">
        <f t="shared" si="2"/>
        <v>#DIV/0!</v>
      </c>
      <c r="G42" s="28" t="e">
        <f t="shared" si="7"/>
        <v>#DIV/0!</v>
      </c>
      <c r="H42" s="28">
        <v>1</v>
      </c>
      <c r="I42" s="30">
        <v>10</v>
      </c>
      <c r="J42" s="3" t="e">
        <f t="shared" si="3"/>
        <v>#DIV/0!</v>
      </c>
      <c r="K42" s="3" t="e">
        <f t="shared" si="4"/>
        <v>#DIV/0!</v>
      </c>
      <c r="L42" s="3">
        <f t="shared" si="5"/>
        <v>1.1000000000000001</v>
      </c>
      <c r="M42" s="31" t="e">
        <f t="shared" si="8"/>
        <v>#DIV/0!</v>
      </c>
    </row>
    <row r="43" spans="2:13" x14ac:dyDescent="0.2">
      <c r="B43" s="74">
        <f t="shared" ref="B43:C43" si="15">B26</f>
        <v>9</v>
      </c>
      <c r="C43" s="75" t="str">
        <f t="shared" si="15"/>
        <v>Sample name # 9</v>
      </c>
      <c r="D43" s="28">
        <f t="shared" si="1"/>
        <v>0</v>
      </c>
      <c r="E43" s="65">
        <v>5</v>
      </c>
      <c r="F43" s="28" t="e">
        <f t="shared" si="2"/>
        <v>#DIV/0!</v>
      </c>
      <c r="G43" s="28" t="e">
        <f t="shared" si="7"/>
        <v>#DIV/0!</v>
      </c>
      <c r="H43" s="28">
        <v>1</v>
      </c>
      <c r="I43" s="30">
        <v>10</v>
      </c>
      <c r="J43" s="3" t="e">
        <f t="shared" si="3"/>
        <v>#DIV/0!</v>
      </c>
      <c r="K43" s="3" t="e">
        <f t="shared" si="4"/>
        <v>#DIV/0!</v>
      </c>
      <c r="L43" s="3">
        <f t="shared" si="5"/>
        <v>1.1000000000000001</v>
      </c>
      <c r="M43" s="31" t="e">
        <f t="shared" si="8"/>
        <v>#DIV/0!</v>
      </c>
    </row>
    <row r="44" spans="2:13" x14ac:dyDescent="0.2">
      <c r="B44" s="74">
        <f t="shared" ref="B44:C44" si="16">B27</f>
        <v>10</v>
      </c>
      <c r="C44" s="75" t="str">
        <f t="shared" si="16"/>
        <v>Sample name # 10</v>
      </c>
      <c r="D44" s="28">
        <f t="shared" si="1"/>
        <v>0</v>
      </c>
      <c r="E44" s="65">
        <v>5</v>
      </c>
      <c r="F44" s="28" t="e">
        <f t="shared" si="2"/>
        <v>#DIV/0!</v>
      </c>
      <c r="G44" s="28" t="e">
        <f t="shared" si="7"/>
        <v>#DIV/0!</v>
      </c>
      <c r="H44" s="28">
        <v>1</v>
      </c>
      <c r="I44" s="30">
        <v>10</v>
      </c>
      <c r="J44" s="3" t="e">
        <f t="shared" si="3"/>
        <v>#DIV/0!</v>
      </c>
      <c r="K44" s="3" t="e">
        <f t="shared" si="4"/>
        <v>#DIV/0!</v>
      </c>
      <c r="L44" s="3">
        <f t="shared" si="5"/>
        <v>1.1000000000000001</v>
      </c>
      <c r="M44" s="31" t="e">
        <f t="shared" si="8"/>
        <v>#DIV/0!</v>
      </c>
    </row>
    <row r="45" spans="2:13" x14ac:dyDescent="0.2">
      <c r="B45" s="74">
        <f t="shared" ref="B45:C45" si="17">B28</f>
        <v>11</v>
      </c>
      <c r="C45" s="75" t="str">
        <f t="shared" si="17"/>
        <v>Sample name # 11</v>
      </c>
      <c r="D45" s="28">
        <f t="shared" si="1"/>
        <v>0</v>
      </c>
      <c r="E45" s="65">
        <v>5</v>
      </c>
      <c r="F45" s="28" t="e">
        <f t="shared" si="2"/>
        <v>#DIV/0!</v>
      </c>
      <c r="G45" s="28" t="e">
        <f t="shared" si="7"/>
        <v>#DIV/0!</v>
      </c>
      <c r="H45" s="28">
        <v>1</v>
      </c>
      <c r="I45" s="30">
        <v>10</v>
      </c>
      <c r="J45" s="3" t="e">
        <f t="shared" si="3"/>
        <v>#DIV/0!</v>
      </c>
      <c r="K45" s="3" t="e">
        <f t="shared" si="4"/>
        <v>#DIV/0!</v>
      </c>
      <c r="L45" s="3">
        <f t="shared" si="5"/>
        <v>1.1000000000000001</v>
      </c>
      <c r="M45" s="31" t="e">
        <f t="shared" si="8"/>
        <v>#DIV/0!</v>
      </c>
    </row>
    <row r="46" spans="2:13" ht="13.5" thickBot="1" x14ac:dyDescent="0.25">
      <c r="B46" s="90">
        <f t="shared" ref="B46:C46" si="18">B29</f>
        <v>12</v>
      </c>
      <c r="C46" s="91" t="str">
        <f t="shared" si="18"/>
        <v>Sample name # 12</v>
      </c>
      <c r="D46" s="66">
        <f t="shared" si="1"/>
        <v>0</v>
      </c>
      <c r="E46" s="67">
        <v>5</v>
      </c>
      <c r="F46" s="66" t="e">
        <f t="shared" si="2"/>
        <v>#DIV/0!</v>
      </c>
      <c r="G46" s="66" t="e">
        <f t="shared" si="7"/>
        <v>#DIV/0!</v>
      </c>
      <c r="H46" s="66">
        <v>1</v>
      </c>
      <c r="I46" s="68">
        <v>10</v>
      </c>
      <c r="J46" s="69" t="e">
        <f t="shared" si="3"/>
        <v>#DIV/0!</v>
      </c>
      <c r="K46" s="69" t="e">
        <f t="shared" si="4"/>
        <v>#DIV/0!</v>
      </c>
      <c r="L46" s="69">
        <f t="shared" si="5"/>
        <v>1.1000000000000001</v>
      </c>
      <c r="M46" s="70" t="e">
        <f t="shared" si="8"/>
        <v>#DIV/0!</v>
      </c>
    </row>
    <row r="47" spans="2:13" x14ac:dyDescent="0.2">
      <c r="L47" s="5"/>
    </row>
    <row r="48" spans="2:13" s="6" customFormat="1" x14ac:dyDescent="0.2">
      <c r="L48" s="7"/>
    </row>
    <row r="49" spans="2:12" ht="23.25" x14ac:dyDescent="0.2">
      <c r="B49" s="8" t="s">
        <v>42</v>
      </c>
      <c r="L49" s="5"/>
    </row>
    <row r="50" spans="2:12" x14ac:dyDescent="0.2">
      <c r="B50" s="2" t="s">
        <v>75</v>
      </c>
      <c r="L50" s="5"/>
    </row>
    <row r="51" spans="2:12" ht="13.5" thickBot="1" x14ac:dyDescent="0.25"/>
    <row r="52" spans="2:12" ht="23.25" customHeight="1" thickBot="1" x14ac:dyDescent="0.25">
      <c r="B52" s="110" t="s">
        <v>43</v>
      </c>
      <c r="C52" s="111"/>
      <c r="D52" s="112"/>
    </row>
    <row r="53" spans="2:12" x14ac:dyDescent="0.2">
      <c r="B53" s="94" t="s">
        <v>44</v>
      </c>
      <c r="C53" s="96" t="s">
        <v>45</v>
      </c>
      <c r="D53" s="97"/>
      <c r="F53" s="2" t="s">
        <v>46</v>
      </c>
    </row>
    <row r="54" spans="2:12" x14ac:dyDescent="0.2">
      <c r="B54" s="95"/>
      <c r="C54" s="41">
        <v>1</v>
      </c>
      <c r="D54" s="42">
        <v>14</v>
      </c>
      <c r="F54" s="2" t="s">
        <v>47</v>
      </c>
    </row>
    <row r="55" spans="2:12" x14ac:dyDescent="0.2">
      <c r="B55" s="43" t="s">
        <v>48</v>
      </c>
      <c r="C55" s="44">
        <f>C62-C59-C61-C58-C60-C57-C56</f>
        <v>16.600000000000001</v>
      </c>
      <c r="D55" s="45">
        <f>C55*$D$54</f>
        <v>232.40000000000003</v>
      </c>
      <c r="F55" s="2" t="s">
        <v>49</v>
      </c>
    </row>
    <row r="56" spans="2:12" x14ac:dyDescent="0.2">
      <c r="B56" s="27" t="s">
        <v>50</v>
      </c>
      <c r="C56" s="46">
        <v>4</v>
      </c>
      <c r="D56" s="47">
        <f t="shared" ref="D56:D62" si="19">C56*$D$54</f>
        <v>56</v>
      </c>
      <c r="F56" s="2" t="s">
        <v>51</v>
      </c>
      <c r="K56" s="48"/>
    </row>
    <row r="57" spans="2:12" x14ac:dyDescent="0.2">
      <c r="B57" s="27" t="s">
        <v>52</v>
      </c>
      <c r="C57" s="46">
        <v>0.4</v>
      </c>
      <c r="D57" s="47">
        <f t="shared" si="19"/>
        <v>5.6000000000000005</v>
      </c>
      <c r="F57" s="2" t="s">
        <v>74</v>
      </c>
      <c r="K57" s="48"/>
    </row>
    <row r="58" spans="2:12" x14ac:dyDescent="0.2">
      <c r="B58" s="27" t="s">
        <v>53</v>
      </c>
      <c r="C58" s="46">
        <v>0.4</v>
      </c>
      <c r="D58" s="47">
        <f>C58*$D$54</f>
        <v>5.6000000000000005</v>
      </c>
    </row>
    <row r="59" spans="2:12" x14ac:dyDescent="0.2">
      <c r="B59" s="27" t="s">
        <v>54</v>
      </c>
      <c r="C59" s="24">
        <v>4</v>
      </c>
      <c r="D59" s="47">
        <f>C59*$D$54</f>
        <v>56</v>
      </c>
    </row>
    <row r="60" spans="2:12" x14ac:dyDescent="0.2">
      <c r="B60" s="27" t="s">
        <v>55</v>
      </c>
      <c r="C60" s="28">
        <v>0.6</v>
      </c>
      <c r="D60" s="47">
        <f t="shared" si="19"/>
        <v>8.4</v>
      </c>
      <c r="K60" s="48"/>
    </row>
    <row r="61" spans="2:12" ht="13.5" thickBot="1" x14ac:dyDescent="0.25">
      <c r="B61" s="27" t="s">
        <v>56</v>
      </c>
      <c r="C61" s="46">
        <v>4</v>
      </c>
      <c r="D61" s="47">
        <f t="shared" si="19"/>
        <v>56</v>
      </c>
    </row>
    <row r="62" spans="2:12" ht="13.5" thickBot="1" x14ac:dyDescent="0.25">
      <c r="B62" s="49" t="s">
        <v>57</v>
      </c>
      <c r="C62" s="50">
        <f>40-I35</f>
        <v>30</v>
      </c>
      <c r="D62" s="51">
        <f t="shared" si="19"/>
        <v>420</v>
      </c>
      <c r="F62" s="89" t="s">
        <v>73</v>
      </c>
      <c r="G62" s="89">
        <f>12*D72</f>
        <v>396</v>
      </c>
    </row>
    <row r="63" spans="2:12" x14ac:dyDescent="0.2">
      <c r="B63" s="52"/>
      <c r="C63" s="52"/>
      <c r="D63" s="52"/>
    </row>
    <row r="64" spans="2:12" s="6" customFormat="1" x14ac:dyDescent="0.2">
      <c r="B64" s="53"/>
      <c r="C64" s="53"/>
      <c r="D64" s="53"/>
    </row>
    <row r="65" spans="2:24" ht="23.25" x14ac:dyDescent="0.2">
      <c r="B65" s="8" t="s">
        <v>58</v>
      </c>
      <c r="C65" s="52"/>
      <c r="D65" s="52"/>
    </row>
    <row r="66" spans="2:24" ht="20.25" x14ac:dyDescent="0.2">
      <c r="B66" s="52" t="s">
        <v>59</v>
      </c>
      <c r="C66" s="52"/>
      <c r="D66" s="52"/>
      <c r="I66" s="54">
        <v>1.1000000000000001</v>
      </c>
    </row>
    <row r="67" spans="2:24" x14ac:dyDescent="0.2">
      <c r="B67" s="2" t="s">
        <v>78</v>
      </c>
    </row>
    <row r="68" spans="2:24" ht="13.5" thickBot="1" x14ac:dyDescent="0.25"/>
    <row r="69" spans="2:24" ht="13.5" customHeight="1" x14ac:dyDescent="0.2">
      <c r="B69" s="98" t="s">
        <v>70</v>
      </c>
      <c r="C69" s="99"/>
      <c r="D69" s="55">
        <f>B35</f>
        <v>1</v>
      </c>
      <c r="F69" s="98" t="s">
        <v>70</v>
      </c>
      <c r="G69" s="99"/>
      <c r="H69" s="55">
        <f>B37</f>
        <v>3</v>
      </c>
      <c r="J69" s="98" t="s">
        <v>70</v>
      </c>
      <c r="K69" s="99"/>
      <c r="L69" s="55">
        <f>B39</f>
        <v>5</v>
      </c>
      <c r="N69" s="98" t="s">
        <v>70</v>
      </c>
      <c r="O69" s="99"/>
      <c r="P69" s="55">
        <f>B41</f>
        <v>7</v>
      </c>
      <c r="R69" s="98" t="s">
        <v>70</v>
      </c>
      <c r="S69" s="99"/>
      <c r="T69" s="55">
        <f>B43</f>
        <v>9</v>
      </c>
      <c r="V69" s="98" t="s">
        <v>70</v>
      </c>
      <c r="W69" s="99"/>
      <c r="X69" s="55">
        <f>B45</f>
        <v>11</v>
      </c>
    </row>
    <row r="70" spans="2:24" x14ac:dyDescent="0.2">
      <c r="B70" s="100" t="s">
        <v>44</v>
      </c>
      <c r="C70" s="101" t="s">
        <v>45</v>
      </c>
      <c r="D70" s="102"/>
      <c r="F70" s="100" t="s">
        <v>44</v>
      </c>
      <c r="G70" s="101" t="s">
        <v>45</v>
      </c>
      <c r="H70" s="102"/>
      <c r="J70" s="100" t="s">
        <v>44</v>
      </c>
      <c r="K70" s="101" t="s">
        <v>45</v>
      </c>
      <c r="L70" s="102"/>
      <c r="N70" s="100" t="s">
        <v>44</v>
      </c>
      <c r="O70" s="101" t="s">
        <v>45</v>
      </c>
      <c r="P70" s="102"/>
      <c r="R70" s="100" t="s">
        <v>44</v>
      </c>
      <c r="S70" s="101" t="s">
        <v>45</v>
      </c>
      <c r="T70" s="102"/>
      <c r="V70" s="100" t="s">
        <v>44</v>
      </c>
      <c r="W70" s="101" t="s">
        <v>45</v>
      </c>
      <c r="X70" s="102"/>
    </row>
    <row r="71" spans="2:24" x14ac:dyDescent="0.2">
      <c r="B71" s="100"/>
      <c r="C71" s="41">
        <v>1</v>
      </c>
      <c r="D71" s="56">
        <f>I66</f>
        <v>1.1000000000000001</v>
      </c>
      <c r="F71" s="100"/>
      <c r="G71" s="41">
        <v>1</v>
      </c>
      <c r="H71" s="56">
        <f>I66</f>
        <v>1.1000000000000001</v>
      </c>
      <c r="J71" s="100"/>
      <c r="K71" s="41">
        <v>1</v>
      </c>
      <c r="L71" s="56">
        <f>I66</f>
        <v>1.1000000000000001</v>
      </c>
      <c r="N71" s="100"/>
      <c r="O71" s="41">
        <v>1</v>
      </c>
      <c r="P71" s="56">
        <f>I66</f>
        <v>1.1000000000000001</v>
      </c>
      <c r="R71" s="100"/>
      <c r="S71" s="41">
        <v>1</v>
      </c>
      <c r="T71" s="56">
        <f>I66</f>
        <v>1.1000000000000001</v>
      </c>
      <c r="V71" s="100"/>
      <c r="W71" s="41">
        <v>1</v>
      </c>
      <c r="X71" s="56">
        <f>I66</f>
        <v>1.1000000000000001</v>
      </c>
    </row>
    <row r="72" spans="2:24" x14ac:dyDescent="0.2">
      <c r="B72" s="57" t="s">
        <v>60</v>
      </c>
      <c r="C72" s="58">
        <f>C62</f>
        <v>30</v>
      </c>
      <c r="D72" s="59">
        <f>C72*$D$71</f>
        <v>33</v>
      </c>
      <c r="F72" s="57" t="s">
        <v>60</v>
      </c>
      <c r="G72" s="58">
        <f>C62</f>
        <v>30</v>
      </c>
      <c r="H72" s="59">
        <f>G72*$D$71</f>
        <v>33</v>
      </c>
      <c r="J72" s="57" t="s">
        <v>60</v>
      </c>
      <c r="K72" s="71">
        <f>C62</f>
        <v>30</v>
      </c>
      <c r="L72" s="59">
        <f>K72*$D$71</f>
        <v>33</v>
      </c>
      <c r="N72" s="57" t="s">
        <v>60</v>
      </c>
      <c r="O72" s="71">
        <f>C62</f>
        <v>30</v>
      </c>
      <c r="P72" s="59">
        <f>O72*$D$71</f>
        <v>33</v>
      </c>
      <c r="R72" s="57" t="s">
        <v>60</v>
      </c>
      <c r="S72" s="71">
        <f>C62</f>
        <v>30</v>
      </c>
      <c r="T72" s="59">
        <f>S72*$D$71</f>
        <v>33</v>
      </c>
      <c r="V72" s="57" t="s">
        <v>60</v>
      </c>
      <c r="W72" s="71">
        <f>C62</f>
        <v>30</v>
      </c>
      <c r="X72" s="59">
        <f>W72*$D$71</f>
        <v>33</v>
      </c>
    </row>
    <row r="73" spans="2:24" ht="13.5" thickBot="1" x14ac:dyDescent="0.25">
      <c r="B73" s="57" t="s">
        <v>61</v>
      </c>
      <c r="C73" s="32">
        <f>I35</f>
        <v>10</v>
      </c>
      <c r="D73" s="60">
        <f>C73*$D$71</f>
        <v>11</v>
      </c>
      <c r="F73" s="57" t="s">
        <v>61</v>
      </c>
      <c r="G73" s="32">
        <f>I37</f>
        <v>10</v>
      </c>
      <c r="H73" s="60">
        <f>G73*$D$71</f>
        <v>11</v>
      </c>
      <c r="J73" s="57" t="s">
        <v>61</v>
      </c>
      <c r="K73" s="32">
        <f>I39</f>
        <v>10</v>
      </c>
      <c r="L73" s="60">
        <f>K73*$D$71</f>
        <v>11</v>
      </c>
      <c r="N73" s="57" t="s">
        <v>61</v>
      </c>
      <c r="O73" s="32">
        <f>I41</f>
        <v>10</v>
      </c>
      <c r="P73" s="60">
        <f>O73*$D$71</f>
        <v>11</v>
      </c>
      <c r="R73" s="57" t="s">
        <v>61</v>
      </c>
      <c r="S73" s="32">
        <f>I43</f>
        <v>10</v>
      </c>
      <c r="T73" s="60">
        <f>S73*$D$71</f>
        <v>11</v>
      </c>
      <c r="V73" s="57" t="s">
        <v>61</v>
      </c>
      <c r="W73" s="32">
        <f>I45</f>
        <v>10</v>
      </c>
      <c r="X73" s="60">
        <f>W73*$D$71</f>
        <v>11</v>
      </c>
    </row>
    <row r="74" spans="2:24" ht="13.5" thickBot="1" x14ac:dyDescent="0.25">
      <c r="B74" s="49" t="s">
        <v>62</v>
      </c>
      <c r="C74" s="61">
        <f>SUM(C72:C73)</f>
        <v>40</v>
      </c>
      <c r="D74" s="62">
        <f>SUM(D72:D73)</f>
        <v>44</v>
      </c>
      <c r="F74" s="49" t="s">
        <v>62</v>
      </c>
      <c r="G74" s="61">
        <f>SUM(G72:G73)</f>
        <v>40</v>
      </c>
      <c r="H74" s="62">
        <f>SUM(H72:H73)</f>
        <v>44</v>
      </c>
      <c r="J74" s="49" t="s">
        <v>62</v>
      </c>
      <c r="K74" s="72">
        <f>SUM(K72:K73)</f>
        <v>40</v>
      </c>
      <c r="L74" s="73">
        <f>SUM(L72:L73)</f>
        <v>44</v>
      </c>
      <c r="N74" s="49" t="s">
        <v>62</v>
      </c>
      <c r="O74" s="72">
        <f>SUM(O72:O73)</f>
        <v>40</v>
      </c>
      <c r="P74" s="73">
        <f>SUM(P72:P73)</f>
        <v>44</v>
      </c>
      <c r="R74" s="49" t="s">
        <v>62</v>
      </c>
      <c r="S74" s="72">
        <f>SUM(S72:S73)</f>
        <v>40</v>
      </c>
      <c r="T74" s="73">
        <f>SUM(T72:T73)</f>
        <v>44</v>
      </c>
      <c r="V74" s="49" t="s">
        <v>62</v>
      </c>
      <c r="W74" s="72">
        <f>SUM(W72:W73)</f>
        <v>40</v>
      </c>
      <c r="X74" s="73">
        <f>SUM(X72:X73)</f>
        <v>44</v>
      </c>
    </row>
    <row r="75" spans="2:24" ht="13.5" thickBot="1" x14ac:dyDescent="0.25">
      <c r="F75" s="52"/>
      <c r="G75" s="52"/>
      <c r="H75" s="52"/>
      <c r="J75" s="52"/>
      <c r="K75" s="52"/>
      <c r="L75" s="52"/>
      <c r="N75" s="52"/>
      <c r="O75" s="52"/>
      <c r="P75" s="52"/>
      <c r="R75" s="52"/>
      <c r="S75" s="52"/>
      <c r="T75" s="52"/>
      <c r="V75" s="52"/>
      <c r="W75" s="52"/>
      <c r="X75" s="52"/>
    </row>
    <row r="76" spans="2:24" x14ac:dyDescent="0.2">
      <c r="B76" s="98" t="s">
        <v>70</v>
      </c>
      <c r="C76" s="99"/>
      <c r="D76" s="55">
        <f>B36</f>
        <v>2</v>
      </c>
      <c r="E76" s="52"/>
      <c r="F76" s="98" t="s">
        <v>70</v>
      </c>
      <c r="G76" s="99"/>
      <c r="H76" s="55">
        <f>B38</f>
        <v>4</v>
      </c>
      <c r="J76" s="98" t="s">
        <v>70</v>
      </c>
      <c r="K76" s="99"/>
      <c r="L76" s="55">
        <f>B40</f>
        <v>6</v>
      </c>
      <c r="N76" s="98" t="s">
        <v>70</v>
      </c>
      <c r="O76" s="99"/>
      <c r="P76" s="55">
        <f>B42</f>
        <v>8</v>
      </c>
      <c r="R76" s="98" t="s">
        <v>70</v>
      </c>
      <c r="S76" s="99"/>
      <c r="T76" s="55">
        <f>B44</f>
        <v>10</v>
      </c>
      <c r="V76" s="98" t="s">
        <v>70</v>
      </c>
      <c r="W76" s="99"/>
      <c r="X76" s="55">
        <f>B46</f>
        <v>12</v>
      </c>
    </row>
    <row r="77" spans="2:24" x14ac:dyDescent="0.2">
      <c r="B77" s="85" t="s">
        <v>44</v>
      </c>
      <c r="C77" s="86" t="s">
        <v>45</v>
      </c>
      <c r="D77" s="87"/>
      <c r="F77" s="100" t="s">
        <v>44</v>
      </c>
      <c r="G77" s="101" t="s">
        <v>45</v>
      </c>
      <c r="H77" s="102"/>
      <c r="J77" s="100" t="s">
        <v>44</v>
      </c>
      <c r="K77" s="101" t="s">
        <v>45</v>
      </c>
      <c r="L77" s="102"/>
      <c r="N77" s="100" t="s">
        <v>44</v>
      </c>
      <c r="O77" s="101" t="s">
        <v>45</v>
      </c>
      <c r="P77" s="102"/>
      <c r="R77" s="100" t="s">
        <v>44</v>
      </c>
      <c r="S77" s="101" t="s">
        <v>45</v>
      </c>
      <c r="T77" s="102"/>
      <c r="V77" s="100" t="s">
        <v>44</v>
      </c>
      <c r="W77" s="101" t="s">
        <v>45</v>
      </c>
      <c r="X77" s="102"/>
    </row>
    <row r="78" spans="2:24" x14ac:dyDescent="0.2">
      <c r="B78" s="85"/>
      <c r="C78" s="41">
        <v>1</v>
      </c>
      <c r="D78" s="56">
        <f>I66</f>
        <v>1.1000000000000001</v>
      </c>
      <c r="F78" s="100"/>
      <c r="G78" s="41">
        <v>1</v>
      </c>
      <c r="H78" s="56">
        <f>I66</f>
        <v>1.1000000000000001</v>
      </c>
      <c r="J78" s="100"/>
      <c r="K78" s="41">
        <v>1</v>
      </c>
      <c r="L78" s="56">
        <f>I66</f>
        <v>1.1000000000000001</v>
      </c>
      <c r="N78" s="100"/>
      <c r="O78" s="41">
        <v>1</v>
      </c>
      <c r="P78" s="56">
        <f>I66</f>
        <v>1.1000000000000001</v>
      </c>
      <c r="R78" s="100"/>
      <c r="S78" s="41">
        <v>1</v>
      </c>
      <c r="T78" s="56">
        <f>I66</f>
        <v>1.1000000000000001</v>
      </c>
      <c r="V78" s="100"/>
      <c r="W78" s="41">
        <v>1</v>
      </c>
      <c r="X78" s="56">
        <f>I66</f>
        <v>1.1000000000000001</v>
      </c>
    </row>
    <row r="79" spans="2:24" x14ac:dyDescent="0.2">
      <c r="B79" s="57" t="s">
        <v>60</v>
      </c>
      <c r="C79" s="58">
        <f>C62</f>
        <v>30</v>
      </c>
      <c r="D79" s="59">
        <f>C79*$D$71</f>
        <v>33</v>
      </c>
      <c r="F79" s="57" t="s">
        <v>60</v>
      </c>
      <c r="G79" s="58">
        <f>C62</f>
        <v>30</v>
      </c>
      <c r="H79" s="59">
        <f>G79*$D$71</f>
        <v>33</v>
      </c>
      <c r="J79" s="57" t="s">
        <v>60</v>
      </c>
      <c r="K79" s="71">
        <f>C62</f>
        <v>30</v>
      </c>
      <c r="L79" s="59">
        <f>K79*$D$71</f>
        <v>33</v>
      </c>
      <c r="N79" s="57" t="s">
        <v>60</v>
      </c>
      <c r="O79" s="71">
        <f>C62</f>
        <v>30</v>
      </c>
      <c r="P79" s="59">
        <f>O79*$D$71</f>
        <v>33</v>
      </c>
      <c r="R79" s="57" t="s">
        <v>60</v>
      </c>
      <c r="S79" s="71">
        <f>C62</f>
        <v>30</v>
      </c>
      <c r="T79" s="59">
        <f>S79*$D$71</f>
        <v>33</v>
      </c>
      <c r="V79" s="57" t="s">
        <v>60</v>
      </c>
      <c r="W79" s="71">
        <f>C62</f>
        <v>30</v>
      </c>
      <c r="X79" s="59">
        <f>W79*$D$71</f>
        <v>33</v>
      </c>
    </row>
    <row r="80" spans="2:24" ht="13.5" thickBot="1" x14ac:dyDescent="0.25">
      <c r="B80" s="57" t="s">
        <v>61</v>
      </c>
      <c r="C80" s="32">
        <f>I36</f>
        <v>10</v>
      </c>
      <c r="D80" s="60">
        <f>C80*$D$71</f>
        <v>11</v>
      </c>
      <c r="F80" s="57" t="s">
        <v>61</v>
      </c>
      <c r="G80" s="32">
        <f>I38</f>
        <v>10</v>
      </c>
      <c r="H80" s="60">
        <f>G80*$D$71</f>
        <v>11</v>
      </c>
      <c r="J80" s="57" t="s">
        <v>61</v>
      </c>
      <c r="K80" s="32">
        <f>I40</f>
        <v>10</v>
      </c>
      <c r="L80" s="60">
        <f>K80*$D$71</f>
        <v>11</v>
      </c>
      <c r="N80" s="57" t="s">
        <v>61</v>
      </c>
      <c r="O80" s="32">
        <f>I42</f>
        <v>10</v>
      </c>
      <c r="P80" s="60">
        <f>O80*$D$71</f>
        <v>11</v>
      </c>
      <c r="R80" s="57" t="s">
        <v>61</v>
      </c>
      <c r="S80" s="32">
        <f>I44</f>
        <v>10</v>
      </c>
      <c r="T80" s="60">
        <f>S80*$D$71</f>
        <v>11</v>
      </c>
      <c r="V80" s="57" t="s">
        <v>61</v>
      </c>
      <c r="W80" s="32">
        <f>I46</f>
        <v>10</v>
      </c>
      <c r="X80" s="60">
        <f>W80*$D$71</f>
        <v>11</v>
      </c>
    </row>
    <row r="81" spans="2:24" ht="13.5" thickBot="1" x14ac:dyDescent="0.25">
      <c r="B81" s="49" t="s">
        <v>62</v>
      </c>
      <c r="C81" s="61">
        <f>SUM(C79:C80)</f>
        <v>40</v>
      </c>
      <c r="D81" s="62">
        <f>SUM(D79:D80)</f>
        <v>44</v>
      </c>
      <c r="F81" s="49" t="s">
        <v>62</v>
      </c>
      <c r="G81" s="61">
        <f>SUM(G79:G80)</f>
        <v>40</v>
      </c>
      <c r="H81" s="62">
        <f>SUM(H79:H80)</f>
        <v>44</v>
      </c>
      <c r="J81" s="49" t="s">
        <v>62</v>
      </c>
      <c r="K81" s="72">
        <f>SUM(K79:K80)</f>
        <v>40</v>
      </c>
      <c r="L81" s="73">
        <f>SUM(L79:L80)</f>
        <v>44</v>
      </c>
      <c r="N81" s="49" t="s">
        <v>62</v>
      </c>
      <c r="O81" s="72">
        <f>SUM(O79:O80)</f>
        <v>40</v>
      </c>
      <c r="P81" s="73">
        <f>SUM(P79:P80)</f>
        <v>44</v>
      </c>
      <c r="R81" s="49" t="s">
        <v>62</v>
      </c>
      <c r="S81" s="72">
        <f>SUM(S79:S80)</f>
        <v>40</v>
      </c>
      <c r="T81" s="73">
        <f>SUM(T79:T80)</f>
        <v>44</v>
      </c>
      <c r="V81" s="49" t="s">
        <v>62</v>
      </c>
      <c r="W81" s="72">
        <f>SUM(W79:W80)</f>
        <v>40</v>
      </c>
      <c r="X81" s="73">
        <f>SUM(X79:X80)</f>
        <v>44</v>
      </c>
    </row>
    <row r="82" spans="2:24" x14ac:dyDescent="0.2">
      <c r="F82" s="52"/>
      <c r="G82" s="52"/>
      <c r="H82" s="52"/>
    </row>
    <row r="83" spans="2:24" x14ac:dyDescent="0.2">
      <c r="C83" s="52"/>
      <c r="D83" s="52"/>
      <c r="E83" s="52"/>
    </row>
  </sheetData>
  <sheetProtection algorithmName="SHA-512" hashValue="B79Os4bmcu63mkqFTuhR/LghMdxXeaM8F7rsW389+M/QnHwGVlPT+rH22DIgXlknLqQ2Ez42Xt4cYC3af0oyOA==" saltValue="Spewi3Ss2MfVlRcx8eowJA==" spinCount="100000" sheet="1" objects="1" scenarios="1"/>
  <mergeCells count="41">
    <mergeCell ref="M31:M33"/>
    <mergeCell ref="B31:L31"/>
    <mergeCell ref="R77:R78"/>
    <mergeCell ref="S77:T77"/>
    <mergeCell ref="V77:V78"/>
    <mergeCell ref="B32:J32"/>
    <mergeCell ref="B33:J33"/>
    <mergeCell ref="J69:K69"/>
    <mergeCell ref="B52:D52"/>
    <mergeCell ref="F77:F78"/>
    <mergeCell ref="G77:H77"/>
    <mergeCell ref="N69:O69"/>
    <mergeCell ref="N70:N71"/>
    <mergeCell ref="O70:P70"/>
    <mergeCell ref="N76:O76"/>
    <mergeCell ref="J77:J78"/>
    <mergeCell ref="W77:X77"/>
    <mergeCell ref="R69:S69"/>
    <mergeCell ref="R70:R71"/>
    <mergeCell ref="V69:W69"/>
    <mergeCell ref="V70:V71"/>
    <mergeCell ref="W70:X70"/>
    <mergeCell ref="V76:W76"/>
    <mergeCell ref="S70:T70"/>
    <mergeCell ref="R76:S76"/>
    <mergeCell ref="K77:L77"/>
    <mergeCell ref="N77:N78"/>
    <mergeCell ref="O77:P77"/>
    <mergeCell ref="J70:J71"/>
    <mergeCell ref="K70:L70"/>
    <mergeCell ref="J76:K76"/>
    <mergeCell ref="B53:B54"/>
    <mergeCell ref="C53:D53"/>
    <mergeCell ref="B69:C69"/>
    <mergeCell ref="F69:G69"/>
    <mergeCell ref="F76:G76"/>
    <mergeCell ref="B70:B71"/>
    <mergeCell ref="C70:D70"/>
    <mergeCell ref="F70:F71"/>
    <mergeCell ref="G70:H70"/>
    <mergeCell ref="B76:C76"/>
  </mergeCells>
  <pageMargins left="0.75" right="0.75" top="1" bottom="1" header="0.5" footer="0.5"/>
  <pageSetup paperSize="9" scale="65"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83"/>
  <sheetViews>
    <sheetView showGridLines="0" zoomScale="80" zoomScaleNormal="80" workbookViewId="0"/>
  </sheetViews>
  <sheetFormatPr defaultColWidth="9.140625" defaultRowHeight="12.75" x14ac:dyDescent="0.2"/>
  <cols>
    <col min="1" max="1" width="5.5703125" style="2" customWidth="1"/>
    <col min="2" max="2" width="17" style="2" customWidth="1"/>
    <col min="3" max="4" width="18.85546875" style="2" customWidth="1"/>
    <col min="5" max="5" width="15.42578125" style="2" customWidth="1"/>
    <col min="6" max="6" width="15.7109375" style="2" customWidth="1"/>
    <col min="7" max="8" width="18.85546875" style="2" customWidth="1"/>
    <col min="9" max="9" width="18" style="2" customWidth="1"/>
    <col min="10" max="10" width="19.85546875" style="2" customWidth="1"/>
    <col min="11" max="11" width="18" style="2" customWidth="1"/>
    <col min="12" max="12" width="17.140625" style="2" customWidth="1"/>
    <col min="13" max="13" width="14.28515625" style="2" bestFit="1" customWidth="1"/>
    <col min="14" max="14" width="13" style="2" bestFit="1" customWidth="1"/>
    <col min="15" max="15" width="13.7109375" style="2" customWidth="1"/>
    <col min="16" max="16" width="21" style="2" customWidth="1"/>
    <col min="17" max="17" width="9.140625" style="2"/>
    <col min="18" max="18" width="13" style="2" bestFit="1" customWidth="1"/>
    <col min="19" max="19" width="15.5703125" style="2" customWidth="1"/>
    <col min="20" max="20" width="20.140625" style="2" customWidth="1"/>
    <col min="21" max="21" width="9.140625" style="2"/>
    <col min="22" max="22" width="16" style="2" customWidth="1"/>
    <col min="23" max="23" width="15.5703125" style="2" customWidth="1"/>
    <col min="24" max="24" width="21.5703125" style="2" customWidth="1"/>
    <col min="25" max="16384" width="9.140625" style="2"/>
  </cols>
  <sheetData>
    <row r="2" spans="2:12" ht="20.25" x14ac:dyDescent="0.2">
      <c r="B2" s="1" t="s">
        <v>63</v>
      </c>
    </row>
    <row r="3" spans="2:12" ht="20.25" x14ac:dyDescent="0.2">
      <c r="B3" s="1" t="s">
        <v>64</v>
      </c>
    </row>
    <row r="4" spans="2:12" ht="20.25" x14ac:dyDescent="0.2">
      <c r="B4" s="1" t="s">
        <v>2</v>
      </c>
    </row>
    <row r="5" spans="2:12" ht="20.25" x14ac:dyDescent="0.2">
      <c r="B5" s="1" t="s">
        <v>3</v>
      </c>
    </row>
    <row r="6" spans="2:12" ht="20.25" x14ac:dyDescent="0.2">
      <c r="B6" s="1" t="s">
        <v>4</v>
      </c>
      <c r="I6" s="3"/>
    </row>
    <row r="7" spans="2:12" ht="20.25" x14ac:dyDescent="0.2">
      <c r="B7" s="4" t="s">
        <v>5</v>
      </c>
    </row>
    <row r="8" spans="2:12" ht="20.25" x14ac:dyDescent="0.3">
      <c r="B8" s="84" t="s">
        <v>6</v>
      </c>
    </row>
    <row r="9" spans="2:12" ht="20.25" x14ac:dyDescent="0.3">
      <c r="B9" s="84" t="s">
        <v>7</v>
      </c>
    </row>
    <row r="10" spans="2:12" ht="20.25" x14ac:dyDescent="0.2">
      <c r="B10" s="1" t="s">
        <v>8</v>
      </c>
    </row>
    <row r="11" spans="2:12" ht="20.25" x14ac:dyDescent="0.2">
      <c r="B11" s="1"/>
    </row>
    <row r="12" spans="2:12" x14ac:dyDescent="0.2">
      <c r="L12" s="5"/>
    </row>
    <row r="13" spans="2:12" s="6" customFormat="1" ht="4.9000000000000004" customHeight="1" x14ac:dyDescent="0.2">
      <c r="L13" s="7"/>
    </row>
    <row r="15" spans="2:12" ht="23.25" x14ac:dyDescent="0.2">
      <c r="B15" s="8" t="s">
        <v>9</v>
      </c>
    </row>
    <row r="16" spans="2:12" ht="13.5" thickBot="1" x14ac:dyDescent="0.25">
      <c r="B16" s="9" t="s">
        <v>10</v>
      </c>
      <c r="C16" s="9"/>
      <c r="D16" s="9"/>
      <c r="E16" s="9"/>
    </row>
    <row r="17" spans="2:14" x14ac:dyDescent="0.2">
      <c r="B17" s="10" t="s">
        <v>68</v>
      </c>
      <c r="C17" s="10" t="s">
        <v>11</v>
      </c>
      <c r="D17" s="11" t="s">
        <v>12</v>
      </c>
      <c r="E17" s="12" t="s">
        <v>13</v>
      </c>
      <c r="F17" s="2" t="s">
        <v>14</v>
      </c>
    </row>
    <row r="18" spans="2:14" x14ac:dyDescent="0.2">
      <c r="B18" s="13">
        <v>1</v>
      </c>
      <c r="C18" s="13" t="s">
        <v>15</v>
      </c>
      <c r="D18" s="14">
        <v>0</v>
      </c>
      <c r="E18" s="15">
        <f t="shared" ref="E18:E21" si="0">D18/1000</f>
        <v>0</v>
      </c>
      <c r="F18" s="2" t="s">
        <v>71</v>
      </c>
    </row>
    <row r="19" spans="2:14" x14ac:dyDescent="0.2">
      <c r="B19" s="13">
        <v>2</v>
      </c>
      <c r="C19" s="13" t="s">
        <v>16</v>
      </c>
      <c r="D19" s="14">
        <v>0</v>
      </c>
      <c r="E19" s="15">
        <f t="shared" si="0"/>
        <v>0</v>
      </c>
      <c r="F19" s="2" t="s">
        <v>72</v>
      </c>
    </row>
    <row r="20" spans="2:14" x14ac:dyDescent="0.2">
      <c r="B20" s="13">
        <v>3</v>
      </c>
      <c r="C20" s="13" t="s">
        <v>17</v>
      </c>
      <c r="D20" s="14">
        <v>0</v>
      </c>
      <c r="E20" s="15">
        <f t="shared" si="0"/>
        <v>0</v>
      </c>
      <c r="F20" s="2" t="s">
        <v>79</v>
      </c>
    </row>
    <row r="21" spans="2:14" x14ac:dyDescent="0.2">
      <c r="B21" s="13">
        <v>4</v>
      </c>
      <c r="C21" s="13" t="s">
        <v>18</v>
      </c>
      <c r="D21" s="14">
        <v>0</v>
      </c>
      <c r="E21" s="15">
        <f t="shared" si="0"/>
        <v>0</v>
      </c>
    </row>
    <row r="22" spans="2:14" x14ac:dyDescent="0.2">
      <c r="B22" s="92"/>
      <c r="C22" s="16"/>
      <c r="D22" s="17"/>
      <c r="E22" s="18"/>
    </row>
    <row r="23" spans="2:14" x14ac:dyDescent="0.2">
      <c r="B23" s="92"/>
      <c r="C23" s="16"/>
      <c r="D23" s="17"/>
      <c r="E23" s="18"/>
    </row>
    <row r="24" spans="2:14" x14ac:dyDescent="0.2">
      <c r="B24" s="92"/>
      <c r="C24" s="16"/>
      <c r="D24" s="17"/>
      <c r="E24" s="18"/>
    </row>
    <row r="25" spans="2:14" x14ac:dyDescent="0.2">
      <c r="B25" s="92"/>
      <c r="C25" s="16"/>
      <c r="D25" s="17"/>
      <c r="E25" s="18"/>
    </row>
    <row r="26" spans="2:14" x14ac:dyDescent="0.2">
      <c r="B26" s="92"/>
      <c r="C26" s="16"/>
      <c r="D26" s="17"/>
      <c r="E26" s="18"/>
    </row>
    <row r="27" spans="2:14" x14ac:dyDescent="0.2">
      <c r="B27" s="92"/>
      <c r="C27" s="16"/>
      <c r="D27" s="17"/>
      <c r="E27" s="18"/>
    </row>
    <row r="28" spans="2:14" x14ac:dyDescent="0.2">
      <c r="B28" s="92"/>
      <c r="C28" s="16"/>
      <c r="D28" s="17"/>
      <c r="E28" s="18"/>
    </row>
    <row r="29" spans="2:14" ht="13.5" thickBot="1" x14ac:dyDescent="0.25">
      <c r="B29" s="93"/>
      <c r="C29" s="19"/>
      <c r="D29" s="20"/>
      <c r="E29" s="21"/>
    </row>
    <row r="30" spans="2:14" ht="24" customHeight="1" thickBot="1" x14ac:dyDescent="0.25">
      <c r="B30" s="22"/>
      <c r="C30" s="23"/>
    </row>
    <row r="31" spans="2:14" ht="23.25" customHeight="1" x14ac:dyDescent="0.2">
      <c r="B31" s="105" t="s">
        <v>27</v>
      </c>
      <c r="C31" s="106"/>
      <c r="D31" s="106"/>
      <c r="E31" s="106"/>
      <c r="F31" s="106"/>
      <c r="G31" s="106"/>
      <c r="H31" s="106"/>
      <c r="I31" s="106"/>
      <c r="J31" s="106"/>
      <c r="K31" s="106"/>
      <c r="L31" s="107"/>
      <c r="M31" s="103">
        <v>3.3</v>
      </c>
      <c r="N31" s="2" t="s">
        <v>65</v>
      </c>
    </row>
    <row r="32" spans="2:14" ht="12.75" customHeight="1" x14ac:dyDescent="0.2">
      <c r="B32" s="108" t="s">
        <v>69</v>
      </c>
      <c r="C32" s="109"/>
      <c r="D32" s="109"/>
      <c r="E32" s="109"/>
      <c r="F32" s="109"/>
      <c r="G32" s="109"/>
      <c r="H32" s="109"/>
      <c r="I32" s="109"/>
      <c r="J32" s="109"/>
      <c r="K32" s="24"/>
      <c r="L32" s="24"/>
      <c r="M32" s="104"/>
      <c r="N32" s="2" t="s">
        <v>66</v>
      </c>
    </row>
    <row r="33" spans="2:13" ht="12.75" customHeight="1" thickBot="1" x14ac:dyDescent="0.25">
      <c r="B33" s="108" t="s">
        <v>76</v>
      </c>
      <c r="C33" s="109"/>
      <c r="D33" s="109"/>
      <c r="E33" s="109"/>
      <c r="F33" s="109"/>
      <c r="G33" s="109"/>
      <c r="H33" s="109"/>
      <c r="I33" s="109"/>
      <c r="J33" s="109"/>
      <c r="K33" s="24"/>
      <c r="L33" s="24"/>
      <c r="M33" s="104"/>
    </row>
    <row r="34" spans="2:13" ht="38.25" customHeight="1" thickBot="1" x14ac:dyDescent="0.25">
      <c r="B34" s="81" t="s">
        <v>30</v>
      </c>
      <c r="C34" s="82" t="s">
        <v>31</v>
      </c>
      <c r="D34" s="82" t="s">
        <v>32</v>
      </c>
      <c r="E34" s="82" t="s">
        <v>33</v>
      </c>
      <c r="F34" s="82" t="s">
        <v>34</v>
      </c>
      <c r="G34" s="82" t="s">
        <v>35</v>
      </c>
      <c r="H34" s="82" t="s">
        <v>36</v>
      </c>
      <c r="I34" s="82" t="s">
        <v>37</v>
      </c>
      <c r="J34" s="82" t="s">
        <v>67</v>
      </c>
      <c r="K34" s="82" t="s">
        <v>39</v>
      </c>
      <c r="L34" s="82" t="s">
        <v>40</v>
      </c>
      <c r="M34" s="83" t="s">
        <v>41</v>
      </c>
    </row>
    <row r="35" spans="2:13" x14ac:dyDescent="0.2">
      <c r="B35" s="74">
        <v>1</v>
      </c>
      <c r="C35" s="75" t="str">
        <f>C18</f>
        <v>Sample name # 1</v>
      </c>
      <c r="D35" s="76">
        <f>E18</f>
        <v>0</v>
      </c>
      <c r="E35" s="77">
        <v>5</v>
      </c>
      <c r="F35" s="76" t="e">
        <f t="shared" ref="F35:F38" si="1">E35/D35</f>
        <v>#DIV/0!</v>
      </c>
      <c r="G35" s="76" t="e">
        <f>10-H35-F35</f>
        <v>#DIV/0!</v>
      </c>
      <c r="H35" s="76">
        <v>1</v>
      </c>
      <c r="I35" s="78">
        <v>10</v>
      </c>
      <c r="J35" s="79" t="e">
        <f t="shared" ref="J35:K38" si="2">F35*$M$31</f>
        <v>#DIV/0!</v>
      </c>
      <c r="K35" s="79" t="e">
        <f t="shared" si="2"/>
        <v>#DIV/0!</v>
      </c>
      <c r="L35" s="79">
        <f t="shared" ref="L35:L38" si="3">$M$31*H35</f>
        <v>3.3</v>
      </c>
      <c r="M35" s="80" t="e">
        <f>SUM(J35:L35)</f>
        <v>#DIV/0!</v>
      </c>
    </row>
    <row r="36" spans="2:13" x14ac:dyDescent="0.2">
      <c r="B36" s="27">
        <v>2</v>
      </c>
      <c r="C36" s="24" t="str">
        <f>C19</f>
        <v>Sample name # 2</v>
      </c>
      <c r="D36" s="28">
        <f>E19</f>
        <v>0</v>
      </c>
      <c r="E36" s="29">
        <v>5</v>
      </c>
      <c r="F36" s="32" t="e">
        <f t="shared" si="1"/>
        <v>#DIV/0!</v>
      </c>
      <c r="G36" s="28" t="e">
        <f t="shared" ref="G36:G38" si="4">10-H36-F36</f>
        <v>#DIV/0!</v>
      </c>
      <c r="H36" s="28">
        <v>1</v>
      </c>
      <c r="I36" s="30">
        <v>10</v>
      </c>
      <c r="J36" s="3" t="e">
        <f t="shared" si="2"/>
        <v>#DIV/0!</v>
      </c>
      <c r="K36" s="3" t="e">
        <f t="shared" si="2"/>
        <v>#DIV/0!</v>
      </c>
      <c r="L36" s="3">
        <f t="shared" si="3"/>
        <v>3.3</v>
      </c>
      <c r="M36" s="31" t="e">
        <f t="shared" ref="M36:M38" si="5">SUM(J36:L36)</f>
        <v>#DIV/0!</v>
      </c>
    </row>
    <row r="37" spans="2:13" x14ac:dyDescent="0.2">
      <c r="B37" s="27">
        <v>3</v>
      </c>
      <c r="C37" s="24" t="str">
        <f>C20</f>
        <v>Sample name # 3</v>
      </c>
      <c r="D37" s="28">
        <f>E20</f>
        <v>0</v>
      </c>
      <c r="E37" s="29">
        <v>5</v>
      </c>
      <c r="F37" s="28" t="e">
        <f t="shared" si="1"/>
        <v>#DIV/0!</v>
      </c>
      <c r="G37" s="28" t="e">
        <f t="shared" si="4"/>
        <v>#DIV/0!</v>
      </c>
      <c r="H37" s="28">
        <v>1</v>
      </c>
      <c r="I37" s="30">
        <v>10</v>
      </c>
      <c r="J37" s="3" t="e">
        <f t="shared" si="2"/>
        <v>#DIV/0!</v>
      </c>
      <c r="K37" s="3" t="e">
        <f t="shared" si="2"/>
        <v>#DIV/0!</v>
      </c>
      <c r="L37" s="3">
        <f t="shared" si="3"/>
        <v>3.3</v>
      </c>
      <c r="M37" s="31" t="e">
        <f t="shared" si="5"/>
        <v>#DIV/0!</v>
      </c>
    </row>
    <row r="38" spans="2:13" x14ac:dyDescent="0.2">
      <c r="B38" s="27">
        <v>4</v>
      </c>
      <c r="C38" s="24" t="str">
        <f>C21</f>
        <v>Sample name # 4</v>
      </c>
      <c r="D38" s="28">
        <f>E21</f>
        <v>0</v>
      </c>
      <c r="E38" s="29">
        <v>5</v>
      </c>
      <c r="F38" s="28" t="e">
        <f t="shared" si="1"/>
        <v>#DIV/0!</v>
      </c>
      <c r="G38" s="28" t="e">
        <f t="shared" si="4"/>
        <v>#DIV/0!</v>
      </c>
      <c r="H38" s="28">
        <v>1</v>
      </c>
      <c r="I38" s="30">
        <v>10</v>
      </c>
      <c r="J38" s="3" t="e">
        <f t="shared" si="2"/>
        <v>#DIV/0!</v>
      </c>
      <c r="K38" s="3" t="e">
        <f t="shared" si="2"/>
        <v>#DIV/0!</v>
      </c>
      <c r="L38" s="3">
        <f t="shared" si="3"/>
        <v>3.3</v>
      </c>
      <c r="M38" s="31" t="e">
        <f t="shared" si="5"/>
        <v>#DIV/0!</v>
      </c>
    </row>
    <row r="39" spans="2:13" x14ac:dyDescent="0.2">
      <c r="B39" s="33"/>
      <c r="C39" s="34"/>
      <c r="D39" s="35"/>
      <c r="E39" s="34"/>
      <c r="F39" s="34"/>
      <c r="G39" s="35"/>
      <c r="H39" s="35"/>
      <c r="I39" s="35"/>
      <c r="J39" s="35"/>
      <c r="K39" s="35"/>
      <c r="L39" s="35"/>
      <c r="M39" s="36"/>
    </row>
    <row r="40" spans="2:13" x14ac:dyDescent="0.2">
      <c r="B40" s="33"/>
      <c r="C40" s="34"/>
      <c r="D40" s="35"/>
      <c r="E40" s="34"/>
      <c r="F40" s="34"/>
      <c r="G40" s="35"/>
      <c r="H40" s="35"/>
      <c r="I40" s="35"/>
      <c r="J40" s="35"/>
      <c r="K40" s="35"/>
      <c r="L40" s="35"/>
      <c r="M40" s="36"/>
    </row>
    <row r="41" spans="2:13" x14ac:dyDescent="0.2">
      <c r="B41" s="33"/>
      <c r="C41" s="34"/>
      <c r="D41" s="35"/>
      <c r="E41" s="34"/>
      <c r="F41" s="34"/>
      <c r="G41" s="35"/>
      <c r="H41" s="35"/>
      <c r="I41" s="35"/>
      <c r="J41" s="35"/>
      <c r="K41" s="35"/>
      <c r="L41" s="35"/>
      <c r="M41" s="36"/>
    </row>
    <row r="42" spans="2:13" x14ac:dyDescent="0.2">
      <c r="B42" s="33"/>
      <c r="C42" s="34"/>
      <c r="D42" s="35"/>
      <c r="E42" s="34"/>
      <c r="F42" s="34"/>
      <c r="G42" s="35"/>
      <c r="H42" s="35"/>
      <c r="I42" s="35"/>
      <c r="J42" s="35"/>
      <c r="K42" s="35"/>
      <c r="L42" s="35"/>
      <c r="M42" s="36"/>
    </row>
    <row r="43" spans="2:13" x14ac:dyDescent="0.2">
      <c r="B43" s="33"/>
      <c r="C43" s="34"/>
      <c r="D43" s="35"/>
      <c r="E43" s="34"/>
      <c r="F43" s="34"/>
      <c r="G43" s="35"/>
      <c r="H43" s="35"/>
      <c r="I43" s="35"/>
      <c r="J43" s="35"/>
      <c r="K43" s="35"/>
      <c r="L43" s="35"/>
      <c r="M43" s="36"/>
    </row>
    <row r="44" spans="2:13" x14ac:dyDescent="0.2">
      <c r="B44" s="33"/>
      <c r="C44" s="34"/>
      <c r="D44" s="35"/>
      <c r="E44" s="34"/>
      <c r="F44" s="34"/>
      <c r="G44" s="35"/>
      <c r="H44" s="35"/>
      <c r="I44" s="35"/>
      <c r="J44" s="35"/>
      <c r="K44" s="35"/>
      <c r="L44" s="35"/>
      <c r="M44" s="36"/>
    </row>
    <row r="45" spans="2:13" x14ac:dyDescent="0.2">
      <c r="B45" s="33"/>
      <c r="C45" s="34"/>
      <c r="D45" s="35"/>
      <c r="E45" s="34"/>
      <c r="F45" s="34"/>
      <c r="G45" s="35"/>
      <c r="H45" s="35"/>
      <c r="I45" s="35"/>
      <c r="J45" s="35"/>
      <c r="K45" s="35"/>
      <c r="L45" s="35"/>
      <c r="M45" s="36"/>
    </row>
    <row r="46" spans="2:13" ht="13.5" thickBot="1" x14ac:dyDescent="0.25">
      <c r="B46" s="37"/>
      <c r="C46" s="38"/>
      <c r="D46" s="39"/>
      <c r="E46" s="38"/>
      <c r="F46" s="38"/>
      <c r="G46" s="39"/>
      <c r="H46" s="39"/>
      <c r="I46" s="39"/>
      <c r="J46" s="39"/>
      <c r="K46" s="39"/>
      <c r="L46" s="39"/>
      <c r="M46" s="40"/>
    </row>
    <row r="47" spans="2:13" x14ac:dyDescent="0.2">
      <c r="L47" s="5"/>
    </row>
    <row r="48" spans="2:13" s="6" customFormat="1" ht="4.9000000000000004" customHeight="1" x14ac:dyDescent="0.2">
      <c r="L48" s="7"/>
    </row>
    <row r="49" spans="2:12" ht="23.25" x14ac:dyDescent="0.2">
      <c r="B49" s="8" t="s">
        <v>42</v>
      </c>
      <c r="L49" s="5"/>
    </row>
    <row r="50" spans="2:12" x14ac:dyDescent="0.2">
      <c r="B50" s="2" t="s">
        <v>75</v>
      </c>
      <c r="L50" s="5"/>
    </row>
    <row r="51" spans="2:12" ht="13.5" thickBot="1" x14ac:dyDescent="0.25"/>
    <row r="52" spans="2:12" ht="23.25" customHeight="1" thickBot="1" x14ac:dyDescent="0.25">
      <c r="B52" s="110" t="s">
        <v>43</v>
      </c>
      <c r="C52" s="111"/>
      <c r="D52" s="112"/>
    </row>
    <row r="53" spans="2:12" x14ac:dyDescent="0.2">
      <c r="B53" s="94" t="s">
        <v>44</v>
      </c>
      <c r="C53" s="96" t="s">
        <v>45</v>
      </c>
      <c r="D53" s="97"/>
      <c r="F53" s="2" t="s">
        <v>46</v>
      </c>
    </row>
    <row r="54" spans="2:12" x14ac:dyDescent="0.2">
      <c r="B54" s="95"/>
      <c r="C54" s="41">
        <v>1</v>
      </c>
      <c r="D54" s="42">
        <v>14</v>
      </c>
      <c r="F54" s="2" t="s">
        <v>47</v>
      </c>
    </row>
    <row r="55" spans="2:12" x14ac:dyDescent="0.2">
      <c r="B55" s="43" t="s">
        <v>48</v>
      </c>
      <c r="C55" s="44">
        <f>C62-C59-C61-C58-C60-C57-C56</f>
        <v>16.600000000000001</v>
      </c>
      <c r="D55" s="45">
        <f>C55*$D$54</f>
        <v>232.40000000000003</v>
      </c>
      <c r="F55" s="2" t="s">
        <v>49</v>
      </c>
    </row>
    <row r="56" spans="2:12" x14ac:dyDescent="0.2">
      <c r="B56" s="27" t="s">
        <v>50</v>
      </c>
      <c r="C56" s="46">
        <v>4</v>
      </c>
      <c r="D56" s="47">
        <f t="shared" ref="D56:D62" si="6">C56*$D$54</f>
        <v>56</v>
      </c>
      <c r="F56" s="2" t="s">
        <v>51</v>
      </c>
      <c r="K56" s="48"/>
    </row>
    <row r="57" spans="2:12" x14ac:dyDescent="0.2">
      <c r="B57" s="27" t="s">
        <v>52</v>
      </c>
      <c r="C57" s="46">
        <v>0.4</v>
      </c>
      <c r="D57" s="47">
        <f t="shared" si="6"/>
        <v>5.6000000000000005</v>
      </c>
      <c r="F57" s="2" t="s">
        <v>74</v>
      </c>
      <c r="K57" s="48"/>
    </row>
    <row r="58" spans="2:12" x14ac:dyDescent="0.2">
      <c r="B58" s="27" t="s">
        <v>53</v>
      </c>
      <c r="C58" s="46">
        <v>0.4</v>
      </c>
      <c r="D58" s="47">
        <f>C58*$D$54</f>
        <v>5.6000000000000005</v>
      </c>
    </row>
    <row r="59" spans="2:12" x14ac:dyDescent="0.2">
      <c r="B59" s="27" t="s">
        <v>54</v>
      </c>
      <c r="C59" s="24">
        <v>4</v>
      </c>
      <c r="D59" s="47">
        <f>C59*$D$54</f>
        <v>56</v>
      </c>
    </row>
    <row r="60" spans="2:12" x14ac:dyDescent="0.2">
      <c r="B60" s="27" t="s">
        <v>55</v>
      </c>
      <c r="C60" s="28">
        <v>0.6</v>
      </c>
      <c r="D60" s="47">
        <f t="shared" si="6"/>
        <v>8.4</v>
      </c>
      <c r="K60" s="48"/>
    </row>
    <row r="61" spans="2:12" ht="13.5" thickBot="1" x14ac:dyDescent="0.25">
      <c r="B61" s="27" t="s">
        <v>56</v>
      </c>
      <c r="C61" s="46">
        <v>4</v>
      </c>
      <c r="D61" s="47">
        <f t="shared" si="6"/>
        <v>56</v>
      </c>
    </row>
    <row r="62" spans="2:12" ht="13.5" thickBot="1" x14ac:dyDescent="0.25">
      <c r="B62" s="49" t="s">
        <v>57</v>
      </c>
      <c r="C62" s="50">
        <f>40-I35</f>
        <v>30</v>
      </c>
      <c r="D62" s="51">
        <f t="shared" si="6"/>
        <v>420</v>
      </c>
      <c r="F62" s="89" t="s">
        <v>73</v>
      </c>
      <c r="G62" s="89">
        <f>4*D72</f>
        <v>396</v>
      </c>
    </row>
    <row r="63" spans="2:12" x14ac:dyDescent="0.2">
      <c r="B63" s="52"/>
      <c r="C63" s="52"/>
      <c r="D63" s="52"/>
    </row>
    <row r="64" spans="2:12" s="6" customFormat="1" ht="4.9000000000000004" customHeight="1" x14ac:dyDescent="0.2">
      <c r="B64" s="53"/>
      <c r="C64" s="53"/>
      <c r="D64" s="53"/>
    </row>
    <row r="65" spans="2:9" ht="23.25" x14ac:dyDescent="0.2">
      <c r="B65" s="8" t="s">
        <v>58</v>
      </c>
      <c r="C65" s="52"/>
      <c r="D65" s="52"/>
    </row>
    <row r="66" spans="2:9" ht="20.25" x14ac:dyDescent="0.2">
      <c r="B66" s="52" t="s">
        <v>59</v>
      </c>
      <c r="C66" s="52"/>
      <c r="D66" s="52"/>
      <c r="I66" s="54">
        <v>3.3</v>
      </c>
    </row>
    <row r="67" spans="2:9" x14ac:dyDescent="0.2">
      <c r="B67" s="2" t="s">
        <v>78</v>
      </c>
    </row>
    <row r="68" spans="2:9" ht="13.5" thickBot="1" x14ac:dyDescent="0.25"/>
    <row r="69" spans="2:9" ht="13.5" customHeight="1" x14ac:dyDescent="0.2">
      <c r="B69" s="98" t="s">
        <v>70</v>
      </c>
      <c r="C69" s="99"/>
      <c r="D69" s="55">
        <f>B35</f>
        <v>1</v>
      </c>
      <c r="F69" s="98" t="s">
        <v>70</v>
      </c>
      <c r="G69" s="99"/>
      <c r="H69" s="55">
        <f>B37</f>
        <v>3</v>
      </c>
    </row>
    <row r="70" spans="2:9" x14ac:dyDescent="0.2">
      <c r="B70" s="100" t="s">
        <v>44</v>
      </c>
      <c r="C70" s="101" t="s">
        <v>45</v>
      </c>
      <c r="D70" s="102"/>
      <c r="F70" s="100" t="s">
        <v>44</v>
      </c>
      <c r="G70" s="101" t="s">
        <v>45</v>
      </c>
      <c r="H70" s="102"/>
    </row>
    <row r="71" spans="2:9" x14ac:dyDescent="0.2">
      <c r="B71" s="100"/>
      <c r="C71" s="41">
        <v>1</v>
      </c>
      <c r="D71" s="56">
        <f>I66</f>
        <v>3.3</v>
      </c>
      <c r="F71" s="100"/>
      <c r="G71" s="41">
        <v>1</v>
      </c>
      <c r="H71" s="56">
        <f>I66</f>
        <v>3.3</v>
      </c>
    </row>
    <row r="72" spans="2:9" x14ac:dyDescent="0.2">
      <c r="B72" s="57" t="s">
        <v>60</v>
      </c>
      <c r="C72" s="58">
        <f>C62</f>
        <v>30</v>
      </c>
      <c r="D72" s="59">
        <f>C72*$D$71</f>
        <v>99</v>
      </c>
      <c r="F72" s="57" t="s">
        <v>60</v>
      </c>
      <c r="G72" s="58">
        <f>C62</f>
        <v>30</v>
      </c>
      <c r="H72" s="59">
        <f>G72*$D$71</f>
        <v>99</v>
      </c>
    </row>
    <row r="73" spans="2:9" ht="13.5" thickBot="1" x14ac:dyDescent="0.25">
      <c r="B73" s="57" t="s">
        <v>61</v>
      </c>
      <c r="C73" s="32">
        <f>I35</f>
        <v>10</v>
      </c>
      <c r="D73" s="60">
        <f>C73*$D$71</f>
        <v>33</v>
      </c>
      <c r="F73" s="57" t="s">
        <v>61</v>
      </c>
      <c r="G73" s="32">
        <f>I37</f>
        <v>10</v>
      </c>
      <c r="H73" s="60">
        <f>G73*$D$71</f>
        <v>33</v>
      </c>
    </row>
    <row r="74" spans="2:9" ht="13.5" thickBot="1" x14ac:dyDescent="0.25">
      <c r="B74" s="49" t="s">
        <v>62</v>
      </c>
      <c r="C74" s="61">
        <f>SUM(C72:C73)</f>
        <v>40</v>
      </c>
      <c r="D74" s="62">
        <f>SUM(D72:D73)</f>
        <v>132</v>
      </c>
      <c r="F74" s="49" t="s">
        <v>62</v>
      </c>
      <c r="G74" s="61">
        <f>SUM(G72:G73)</f>
        <v>40</v>
      </c>
      <c r="H74" s="62">
        <f>SUM(H72:H73)</f>
        <v>132</v>
      </c>
    </row>
    <row r="75" spans="2:9" ht="13.5" thickBot="1" x14ac:dyDescent="0.25">
      <c r="F75" s="52"/>
      <c r="G75" s="52"/>
      <c r="H75" s="52"/>
    </row>
    <row r="76" spans="2:9" x14ac:dyDescent="0.2">
      <c r="B76" s="98" t="s">
        <v>70</v>
      </c>
      <c r="C76" s="99"/>
      <c r="D76" s="55">
        <f>B36</f>
        <v>2</v>
      </c>
      <c r="E76" s="52"/>
      <c r="F76" s="98" t="s">
        <v>70</v>
      </c>
      <c r="G76" s="99"/>
      <c r="H76" s="55">
        <f>B38</f>
        <v>4</v>
      </c>
    </row>
    <row r="77" spans="2:9" x14ac:dyDescent="0.2">
      <c r="B77" s="85" t="s">
        <v>44</v>
      </c>
      <c r="C77" s="86" t="s">
        <v>45</v>
      </c>
      <c r="D77" s="87"/>
      <c r="F77" s="100" t="s">
        <v>44</v>
      </c>
      <c r="G77" s="101" t="s">
        <v>45</v>
      </c>
      <c r="H77" s="102"/>
    </row>
    <row r="78" spans="2:9" x14ac:dyDescent="0.2">
      <c r="B78" s="85"/>
      <c r="C78" s="41">
        <v>1</v>
      </c>
      <c r="D78" s="56">
        <f>I66</f>
        <v>3.3</v>
      </c>
      <c r="F78" s="100"/>
      <c r="G78" s="41">
        <v>1</v>
      </c>
      <c r="H78" s="56">
        <f>I66</f>
        <v>3.3</v>
      </c>
    </row>
    <row r="79" spans="2:9" x14ac:dyDescent="0.2">
      <c r="B79" s="57" t="s">
        <v>60</v>
      </c>
      <c r="C79" s="58">
        <f>C62</f>
        <v>30</v>
      </c>
      <c r="D79" s="59">
        <f>C79*$D$71</f>
        <v>99</v>
      </c>
      <c r="F79" s="57" t="s">
        <v>60</v>
      </c>
      <c r="G79" s="58">
        <f>C62</f>
        <v>30</v>
      </c>
      <c r="H79" s="59">
        <f>G79*$D$71</f>
        <v>99</v>
      </c>
    </row>
    <row r="80" spans="2:9" ht="13.5" thickBot="1" x14ac:dyDescent="0.25">
      <c r="B80" s="57" t="s">
        <v>61</v>
      </c>
      <c r="C80" s="32">
        <f>I36</f>
        <v>10</v>
      </c>
      <c r="D80" s="60">
        <f>C80*$D$71</f>
        <v>33</v>
      </c>
      <c r="F80" s="57" t="s">
        <v>61</v>
      </c>
      <c r="G80" s="32">
        <f>I38</f>
        <v>10</v>
      </c>
      <c r="H80" s="60">
        <f>G80*$D$71</f>
        <v>33</v>
      </c>
    </row>
    <row r="81" spans="2:8" ht="13.5" thickBot="1" x14ac:dyDescent="0.25">
      <c r="B81" s="49" t="s">
        <v>62</v>
      </c>
      <c r="C81" s="61">
        <f>SUM(C79:C80)</f>
        <v>40</v>
      </c>
      <c r="D81" s="62">
        <f>SUM(D79:D80)</f>
        <v>132</v>
      </c>
      <c r="F81" s="49" t="s">
        <v>62</v>
      </c>
      <c r="G81" s="61">
        <f>SUM(G79:G80)</f>
        <v>40</v>
      </c>
      <c r="H81" s="62">
        <f>SUM(H79:H80)</f>
        <v>132</v>
      </c>
    </row>
    <row r="82" spans="2:8" x14ac:dyDescent="0.2">
      <c r="F82" s="52"/>
      <c r="G82" s="52"/>
      <c r="H82" s="52"/>
    </row>
    <row r="83" spans="2:8" x14ac:dyDescent="0.2">
      <c r="C83" s="52"/>
      <c r="D83" s="52"/>
      <c r="E83" s="52"/>
    </row>
  </sheetData>
  <sheetProtection algorithmName="SHA-512" hashValue="zbn+NAglfamm/xM9i+hAQPR6bptFw7S3A2r1uWiXhxlC1FBn8e5HcMcu3GZQANsEfJTfFDg8lT92TeOoI4Jr1w==" saltValue="aw4JNEVBdVN1+DIBREUavw==" spinCount="100000" sheet="1" objects="1" scenarios="1"/>
  <mergeCells count="17">
    <mergeCell ref="B69:C69"/>
    <mergeCell ref="F69:G69"/>
    <mergeCell ref="B31:L31"/>
    <mergeCell ref="M31:M33"/>
    <mergeCell ref="B32:J32"/>
    <mergeCell ref="B33:J33"/>
    <mergeCell ref="B52:D52"/>
    <mergeCell ref="B53:B54"/>
    <mergeCell ref="C53:D53"/>
    <mergeCell ref="F76:G76"/>
    <mergeCell ref="F77:F78"/>
    <mergeCell ref="G77:H77"/>
    <mergeCell ref="B70:B71"/>
    <mergeCell ref="C70:D70"/>
    <mergeCell ref="F70:F71"/>
    <mergeCell ref="G70:H70"/>
    <mergeCell ref="B76:C76"/>
  </mergeCells>
  <pageMargins left="0.75" right="0.75" top="1" bottom="1" header="0.5" footer="0.5"/>
  <pageSetup paperSize="9" scale="65"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PTK Assay Biol repl 12 lysates</vt:lpstr>
      <vt:lpstr>PTK Assay Tech repl 04 lysates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Savithri Rangarajan</cp:lastModifiedBy>
  <cp:revision/>
  <dcterms:created xsi:type="dcterms:W3CDTF">2014-07-01T08:46:49Z</dcterms:created>
  <dcterms:modified xsi:type="dcterms:W3CDTF">2023-03-23T16:10:43Z</dcterms:modified>
  <cp:category/>
  <cp:contentStatus/>
</cp:coreProperties>
</file>